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0" windowWidth="5340" windowHeight="6915" activeTab="1"/>
  </bookViews>
  <sheets>
    <sheet name="BCTCTT" sheetId="1" r:id="rId1"/>
    <sheet name="CDKT" sheetId="2" r:id="rId2"/>
    <sheet name="KQHĐKD" sheetId="3" r:id="rId3"/>
    <sheet name="LCTT" sheetId="4" r:id="rId4"/>
    <sheet name="00000000" sheetId="5" state="veryHidden" r:id="rId5"/>
  </sheets>
  <externalReferences>
    <externalReference r:id="rId8"/>
  </externalReferences>
  <definedNames>
    <definedName name="_Fill" hidden="1">#REF!</definedName>
    <definedName name="Document_array" localSheetId="2">{"?????","Book1"}</definedName>
    <definedName name="Document_array">{"?????","Book1"}</definedName>
  </definedNames>
  <calcPr fullCalcOnLoad="1"/>
</workbook>
</file>

<file path=xl/comments1.xml><?xml version="1.0" encoding="utf-8"?>
<comments xmlns="http://schemas.openxmlformats.org/spreadsheetml/2006/main">
  <authors>
    <author>Quynh Hoa</author>
  </authors>
  <commentList>
    <comment ref="B71" authorId="0">
      <text>
        <r>
          <rPr>
            <b/>
            <sz val="8"/>
            <rFont val="Tahoma"/>
            <family val="0"/>
          </rPr>
          <t>Quynh Hoa:</t>
        </r>
        <r>
          <rPr>
            <sz val="8"/>
            <rFont val="Tahoma"/>
            <family val="0"/>
          </rPr>
          <t xml:space="preserve">
So tien chi tra co tuc trong ky
….đồng/CP
</t>
        </r>
      </text>
    </comment>
  </commentList>
</comments>
</file>

<file path=xl/sharedStrings.xml><?xml version="1.0" encoding="utf-8"?>
<sst xmlns="http://schemas.openxmlformats.org/spreadsheetml/2006/main" count="317" uniqueCount="289">
  <si>
    <t>TÀI SẢN</t>
  </si>
  <si>
    <t>Số đầu năm</t>
  </si>
  <si>
    <t>Thuyết 
minh</t>
  </si>
  <si>
    <t>A. TÀI SẢN NGẮN HẠN (100=110+120+130+140+150)</t>
  </si>
  <si>
    <t>I. Tiền và các khoản tương đương tiền</t>
  </si>
  <si>
    <t>1. Tiền</t>
  </si>
  <si>
    <t>2. Các khoản tương đương tiền</t>
  </si>
  <si>
    <t>II. Các khoản đầu tư tài chính ngắn hạn</t>
  </si>
  <si>
    <t>1. Đầu tư ngắn hạn</t>
  </si>
  <si>
    <t>2. Dự phòng giảm giá chứng khoán đầu tư ngắn hạn</t>
  </si>
  <si>
    <t>III. Các khoản phải thu</t>
  </si>
  <si>
    <t>1. Phải thu khách hàng</t>
  </si>
  <si>
    <t>2. Trả trước cho người bán</t>
  </si>
  <si>
    <t>3. Phải thu nội bộ</t>
  </si>
  <si>
    <t>4. Phải thu theo tiến độ kế hoạch hợp đồng xây dựng</t>
  </si>
  <si>
    <t>5. Các khoản phải thu khác</t>
  </si>
  <si>
    <t>6. Dự phòng các khoản phải thu khó đòi</t>
  </si>
  <si>
    <t>IV. Hàng tồn kho</t>
  </si>
  <si>
    <t>1. Hàng tồn kho</t>
  </si>
  <si>
    <t>2. Dự phòng giảm giá hàng tồn kho</t>
  </si>
  <si>
    <t>V. Tài sản ngắn hạn khác</t>
  </si>
  <si>
    <t>1. Chi phí trả trước ngắn hạn</t>
  </si>
  <si>
    <t>I. Các khoản phải thu dài hạn</t>
  </si>
  <si>
    <t>1. Phải thu dài hạn của khách hàng</t>
  </si>
  <si>
    <t>3. Phải thu dài hạn khác</t>
  </si>
  <si>
    <t>4. Dự phòng phải thu dài hạn khó đòi</t>
  </si>
  <si>
    <t>II. Tài sản cố định</t>
  </si>
  <si>
    <t>1. Tài sản cố định hữu hình</t>
  </si>
  <si>
    <t xml:space="preserve">          - Nguyên giá</t>
  </si>
  <si>
    <t xml:space="preserve">          - Giá trị hao mòn lũy kế</t>
  </si>
  <si>
    <t>2. Tài sản cố định thuê tài chính</t>
  </si>
  <si>
    <t>3. Tài sản cố định vô hình</t>
  </si>
  <si>
    <t>III. Bất động sản đầu tư</t>
  </si>
  <si>
    <t>IV. Các khoản đầu tư tài chính dài hạn</t>
  </si>
  <si>
    <t>1. Đầu tư vào công ty con</t>
  </si>
  <si>
    <t>2. Đầu tư vào công ty liên kết, liên doanh</t>
  </si>
  <si>
    <t>3. Đầu tư dài hạn khác</t>
  </si>
  <si>
    <t>4. Dự phòng giảm giá chứng khoán đầu tư dài hạn</t>
  </si>
  <si>
    <t>V. Tài sản dài hạn khác</t>
  </si>
  <si>
    <t>1. Chi phí trả trước dài hạn</t>
  </si>
  <si>
    <t>2. Tài sản thuế thu nhập hoãn lại</t>
  </si>
  <si>
    <t>3. Tài sản dài hạn khác</t>
  </si>
  <si>
    <t>TỔNG CỘNG TÀI SẢN (270=100+200)</t>
  </si>
  <si>
    <t>Mã 
số</t>
  </si>
  <si>
    <t>4. Chi phí xây dựng cơ bản dở dang</t>
  </si>
  <si>
    <t>BẢNG CÂN ĐỐI KẾ TOÁN</t>
  </si>
  <si>
    <t>NGUỒN VỐN</t>
  </si>
  <si>
    <t>A. NỢ PHẢI TRẢ (300=310+320)</t>
  </si>
  <si>
    <t>I. Nợ ngắn hạn</t>
  </si>
  <si>
    <t>1. Vay và nợ ngắn hạn</t>
  </si>
  <si>
    <t>2. Phải trả người bán</t>
  </si>
  <si>
    <t>3. Người mua trả tiền trước</t>
  </si>
  <si>
    <t>4. Thuế và các khoản phải nộp Nhà Nước</t>
  </si>
  <si>
    <t>5. Phải trả công nhân viên</t>
  </si>
  <si>
    <t>6. Chi phí phải trả</t>
  </si>
  <si>
    <t>7. Phải trả nội bộ</t>
  </si>
  <si>
    <t>8. Phải trả theo tiến độ kế hoạch hợp đồng xây dựng</t>
  </si>
  <si>
    <t>II. Nợ dài hạn</t>
  </si>
  <si>
    <t>1. Phải trả dài hạn người bán</t>
  </si>
  <si>
    <t>2. Phải trả dài hạn nội bộ</t>
  </si>
  <si>
    <t>3. Phải trả dài hạn khác</t>
  </si>
  <si>
    <t>4. Vay và nợ dài hạn</t>
  </si>
  <si>
    <t>5. Thuế thu nhập hoãn lại phải trả</t>
  </si>
  <si>
    <t>B. VỐN CHỦ SỞ HỮU (400=410+420)</t>
  </si>
  <si>
    <t>I. Vốn chủ sở hữu</t>
  </si>
  <si>
    <t>1. Vốn đầu tư của chủ sở hữu</t>
  </si>
  <si>
    <t>2. Thặng dư vốn cổ phần</t>
  </si>
  <si>
    <t>II. Nguồn kinh phí và quỹ khác</t>
  </si>
  <si>
    <t>1. Quỹ khen thưởng, phúc lợi</t>
  </si>
  <si>
    <t>2. Nguồn kinh phí</t>
  </si>
  <si>
    <t>3. Nguồn kinh phí đã hình thành TSCĐ</t>
  </si>
  <si>
    <t>TỔNG CỘNG NGUỒN VỐN (430=300+400)</t>
  </si>
  <si>
    <t>BÁO CÁO KẾT QUẢ HOẠT ĐỘNG KINH DOANH</t>
  </si>
  <si>
    <t>CHỈ TIÊU</t>
  </si>
  <si>
    <t>Thuyết
 minh</t>
  </si>
  <si>
    <t>1. Doanh thu bán hàng và cung cấp dịch vụ</t>
  </si>
  <si>
    <t>3. Doanh thu thuần về bán hàng và cung cấp dịch vụ (10=01-03)</t>
  </si>
  <si>
    <t>4. Giá vốn hàng bán</t>
  </si>
  <si>
    <t>5. Lợi nhuận gộp về bán hàng và cung cấp dịch vụ (20=10-11)</t>
  </si>
  <si>
    <t>6. Doanh thu hoạt động tài chính</t>
  </si>
  <si>
    <t>7. Chi phí tài chính</t>
  </si>
  <si>
    <t>8. Chi phí bán hàng</t>
  </si>
  <si>
    <t>9. Chi phí quản lý doanh nghiệp</t>
  </si>
  <si>
    <t>10. Lợi nhuận thuần từ hoạt động kinh doanh  {30=20+(21-22)-(24+25)}</t>
  </si>
  <si>
    <t>11. Thu nhập khác</t>
  </si>
  <si>
    <t>12. Chi phí khác</t>
  </si>
  <si>
    <t>13. Lợi nhuận khác (40=31-32)</t>
  </si>
  <si>
    <t>14. Tổng lợi nhuận kế toán trước thuế (50=30+40)</t>
  </si>
  <si>
    <t>01</t>
  </si>
  <si>
    <t>B. TÀI SẢN DÀI HẠN (200=210+220+240+250+260)</t>
  </si>
  <si>
    <t xml:space="preserve">Thuyết
minh    </t>
  </si>
  <si>
    <t xml:space="preserve">Số cuối quý </t>
  </si>
  <si>
    <t>STT</t>
  </si>
  <si>
    <t>(Ban hành kèm theo Thông tư số 57/2004/TT-BTC ngày 17/06/2004 của Bộ trưởng Bộ Tài chính hướng dẫn về việc Công bố thông tin trên thị trường chứng khoán)</t>
  </si>
  <si>
    <t xml:space="preserve">BÁO CÁO TÀI CHÍNH TÓM TẮT </t>
  </si>
  <si>
    <t>I. BẢNG CÂN ĐỐI KẾ TOÁN</t>
  </si>
  <si>
    <t>Nội dung</t>
  </si>
  <si>
    <t>I</t>
  </si>
  <si>
    <t>Tài sản ngắn hạn</t>
  </si>
  <si>
    <t>Tiền và các khoản tuơng đương tiền</t>
  </si>
  <si>
    <t>Các khoản đầu tư tài chính ngắn hạn</t>
  </si>
  <si>
    <t>Các khoản phải thu</t>
  </si>
  <si>
    <t>Hàng tồn kho</t>
  </si>
  <si>
    <t>Tài sản ngắn hạn khác</t>
  </si>
  <si>
    <t>II</t>
  </si>
  <si>
    <t>Tài sản dài hạn</t>
  </si>
  <si>
    <t>Các khoản phải thu dài hạn</t>
  </si>
  <si>
    <t xml:space="preserve">Tài sản cố định </t>
  </si>
  <si>
    <t>Bất động sản đầu tư</t>
  </si>
  <si>
    <t>Các khoản đầu tư tài chính dài hạn</t>
  </si>
  <si>
    <t>Tài sản dài hạn khác</t>
  </si>
  <si>
    <t>III</t>
  </si>
  <si>
    <t>IV</t>
  </si>
  <si>
    <t>Nợ phải trả</t>
  </si>
  <si>
    <t>Nợ ngắn hạn</t>
  </si>
  <si>
    <t>Nợ dài hạn</t>
  </si>
  <si>
    <t>V</t>
  </si>
  <si>
    <t>Vốn chủ sở hữu</t>
  </si>
  <si>
    <t>_ Vốn đầu tư của chủ sở hữu</t>
  </si>
  <si>
    <t>_ Thặng dư vốn cổ phần</t>
  </si>
  <si>
    <t>_ Cổ phiếu quỹ</t>
  </si>
  <si>
    <t>_ Các quỹ</t>
  </si>
  <si>
    <t>Nguồn kinh phí và quỹ khác</t>
  </si>
  <si>
    <t>VI</t>
  </si>
  <si>
    <t>II. KẾT QUẢ HOẠT ĐỘNG SẢN XUẤT KINH DOANH</t>
  </si>
  <si>
    <t>Chỉ tiêu</t>
  </si>
  <si>
    <t xml:space="preserve">Luỹ kế </t>
  </si>
  <si>
    <t>Doanh thu bán hàng và dịch vụ</t>
  </si>
  <si>
    <t>Doanh thu thuần về bán hàng và dịch vụ</t>
  </si>
  <si>
    <t>Giá vốn hàng bán</t>
  </si>
  <si>
    <t>Lợi nhuận gộp về bán hàng và dịch vụ</t>
  </si>
  <si>
    <t>Doanh thu hoạt động tài chính</t>
  </si>
  <si>
    <t>Chi phí hoạt động tài chính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</si>
  <si>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</si>
  <si>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</si>
  <si>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</si>
  <si>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</si>
  <si>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</si>
  <si>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Lợi nhuận khác</t>
  </si>
  <si>
    <t>Thuế thu nhập phải nộp</t>
  </si>
  <si>
    <t>Cổ tức trên mỗi cổ phiếu</t>
  </si>
  <si>
    <t xml:space="preserve">  LËp biÓu                                       KÕ to¸n tr­ëng</t>
  </si>
  <si>
    <t xml:space="preserve">                                                          Khóc §×nh D­¬ng</t>
  </si>
  <si>
    <t>Tæng gi¸ m ®èc</t>
  </si>
  <si>
    <t xml:space="preserve">       LËp biÓu                                 KÕ to¸n tr­ëng</t>
  </si>
  <si>
    <t xml:space="preserve">Tæng c«ng ty S«ng §µ </t>
  </si>
  <si>
    <t>C«ng ty cæ phÇn thuû ®iÖn Ry Ninh II</t>
  </si>
  <si>
    <t xml:space="preserve">                                             Khóc §×nh D­¬ng</t>
  </si>
  <si>
    <t xml:space="preserve">Tæng gi¸m ®èc </t>
  </si>
  <si>
    <t xml:space="preserve">         LËp biÓu                           KÕ to¸n tr­ëng</t>
  </si>
  <si>
    <t>2. Các khoản giảm trừ doanh thu</t>
  </si>
  <si>
    <t>Tæng céng tµi s¶n</t>
  </si>
  <si>
    <t>Tæng céng nguån vèn</t>
  </si>
  <si>
    <t>_ Chªnh lÖch ®¸nh gi¸ l¹i tµi s¶n</t>
  </si>
  <si>
    <t>_ Chªnh lÖch tû gi¸ hèi ®o¸i</t>
  </si>
  <si>
    <r>
      <t xml:space="preserve">_ Lợi nhuận </t>
    </r>
    <r>
      <rPr>
        <sz val="12"/>
        <rFont val=".VnTime"/>
        <family val="2"/>
      </rPr>
      <t>sau thuÕ</t>
    </r>
    <r>
      <rPr>
        <sz val="12"/>
        <rFont val="Century"/>
        <family val="1"/>
      </rPr>
      <t xml:space="preserve"> chưa phân phối</t>
    </r>
  </si>
  <si>
    <t>_ Nguån vèn ®Çu t­ XDCB</t>
  </si>
  <si>
    <t>_ Quü khen th­ëng phóc lîi</t>
  </si>
  <si>
    <t>_ Nguån kinh phÝ</t>
  </si>
  <si>
    <t>_ Nguån kinh phÝ ®· h×nh thµnh TSSC§</t>
  </si>
  <si>
    <t>Các khoản giảm trừ doanh thu</t>
  </si>
  <si>
    <t>Tæng lîi nhuËn kÕ to¸n tr­íc thuÕ</t>
  </si>
  <si>
    <r>
      <t xml:space="preserve">Lợi nhuận sau thuế </t>
    </r>
    <r>
      <rPr>
        <sz val="12"/>
        <rFont val=".VnTime"/>
        <family val="2"/>
      </rPr>
      <t>thu nhËp doanh nghiÖp</t>
    </r>
  </si>
  <si>
    <t>Cæ tøc trªn mçi cæ phiÕu</t>
  </si>
  <si>
    <t>L·i c¬ b¶n trªn cæ phiÕu</t>
  </si>
  <si>
    <t>_ Tµi s¶n cè ®Þnh h÷u h×nh</t>
  </si>
  <si>
    <t>_ Tµi s¶n cè ®Þnh v« h×nh</t>
  </si>
  <si>
    <t>_ Tµi s¶n cè ®Þnh thuª tµi chÝnh</t>
  </si>
  <si>
    <t>_ Chi phÝ x©y dùng c¬ b¶n dë dang</t>
  </si>
  <si>
    <t>11. Nguån vèn ®Çu t­ XDCB</t>
  </si>
  <si>
    <t>V.01</t>
  </si>
  <si>
    <t>V.02</t>
  </si>
  <si>
    <t>V.03</t>
  </si>
  <si>
    <t>V.04</t>
  </si>
  <si>
    <t>2. ThuÕ GTGT ®­îc khÊu trõ</t>
  </si>
  <si>
    <t>3. ThuÕ vµ c¸c kho¶n kh¸c ph¶I thu Nhµ n­íc</t>
  </si>
  <si>
    <t>V.05</t>
  </si>
  <si>
    <t>5. Tài sản ngắn hạn khác</t>
  </si>
  <si>
    <t>2. Vèn kinh doanh ë ®¬n vÞ trùc thuéc</t>
  </si>
  <si>
    <t xml:space="preserve">3. Phải thu dài hạn nội bộ </t>
  </si>
  <si>
    <t>V.06</t>
  </si>
  <si>
    <t>V.07</t>
  </si>
  <si>
    <t>V.08</t>
  </si>
  <si>
    <t>V.09</t>
  </si>
  <si>
    <t>V.10</t>
  </si>
  <si>
    <t>V.11</t>
  </si>
  <si>
    <t>V.12</t>
  </si>
  <si>
    <t>1. §Çu t­ vµo c«ng ty con</t>
  </si>
  <si>
    <t xml:space="preserve">2. §Çu t­ vµo c«ng ty liªn kÕt, liªn doanh </t>
  </si>
  <si>
    <t>3.§Çu t­ dài hạn khác</t>
  </si>
  <si>
    <t>4. Dù phßng gi¶m gi¸ ®Çu t­ tµi chÝnh dµi h¹n</t>
  </si>
  <si>
    <t>V.13</t>
  </si>
  <si>
    <t>V.14</t>
  </si>
  <si>
    <t>V.21</t>
  </si>
  <si>
    <t>V.15</t>
  </si>
  <si>
    <t>V.16</t>
  </si>
  <si>
    <t>10. Dù phßng ph¶i tr¶ ng¾n h¹n</t>
  </si>
  <si>
    <r>
      <t xml:space="preserve">9. Các khoản phải trả phải nộp </t>
    </r>
    <r>
      <rPr>
        <sz val="10"/>
        <rFont val=".VnTime"/>
        <family val="2"/>
      </rPr>
      <t>ng¾n h¹n</t>
    </r>
    <r>
      <rPr>
        <sz val="10"/>
        <rFont val="Times New Roman"/>
        <family val="1"/>
      </rPr>
      <t xml:space="preserve"> khác</t>
    </r>
  </si>
  <si>
    <t>V.19</t>
  </si>
  <si>
    <t>V.20</t>
  </si>
  <si>
    <t>V.22</t>
  </si>
  <si>
    <t>3. Vèn kh¸c cña chñ së h÷u</t>
  </si>
  <si>
    <t>6. Vay và nợ dài hạn</t>
  </si>
  <si>
    <t>7. Thuế thu nhập hoãn lại phải trả</t>
  </si>
  <si>
    <t>4. Cổ phiếu quỹ</t>
  </si>
  <si>
    <t>5. Chênh lệch đánh giá lại tài sản</t>
  </si>
  <si>
    <t>6. Chênh lệch tỷ giá hối đoái</t>
  </si>
  <si>
    <t>7. Quỹ đầu tư phát triển</t>
  </si>
  <si>
    <t>8. Quỹ dự phòng tài chính</t>
  </si>
  <si>
    <t>9. Quỹ khác thuộc vốn chủ sở hữu</t>
  </si>
  <si>
    <t>10. Lợi nhuận chưa phân phối</t>
  </si>
  <si>
    <t>V.23</t>
  </si>
  <si>
    <t xml:space="preserve">                                                 Khóc §×nh D­¬ng</t>
  </si>
  <si>
    <t>02</t>
  </si>
  <si>
    <t>VI.25</t>
  </si>
  <si>
    <t>VI.27</t>
  </si>
  <si>
    <t>VI.26</t>
  </si>
  <si>
    <t>VI.28</t>
  </si>
  <si>
    <t>VI.30</t>
  </si>
  <si>
    <t>_ Vèn kh¸c cña chñ së h÷u</t>
  </si>
  <si>
    <t>Thñ tr­ëng ®¬n vÞ</t>
  </si>
  <si>
    <t>NguyÔn Thµnh Nam</t>
  </si>
  <si>
    <t>Kú b¸o c¸o</t>
  </si>
  <si>
    <t>Số dư đầu kỳ
(01/01/2007)</t>
  </si>
  <si>
    <r>
      <t xml:space="preserve">15. </t>
    </r>
    <r>
      <rPr>
        <sz val="12"/>
        <rFont val=".VnTime"/>
        <family val="2"/>
      </rPr>
      <t>ThuÕ thu nhËp doanh nghiÖp</t>
    </r>
  </si>
  <si>
    <t>16. Lợi nhuận sau thuế thu nhập doanh nghiệp (60=50-51)</t>
  </si>
  <si>
    <t>17. L·i c¬ b¶n trªn cæ phiÕu</t>
  </si>
  <si>
    <t>18. Cæ tøc trªn mçi cæ phiÕu</t>
  </si>
  <si>
    <t>Sè cuåi kú</t>
  </si>
  <si>
    <t>Yaly, ngµy 25 th¸ng 07 n¨m 2007</t>
  </si>
  <si>
    <t xml:space="preserve"> Quý II năm 2007</t>
  </si>
  <si>
    <t>Tại ngày 30 tháng 06 năm 2007</t>
  </si>
  <si>
    <t>Quý II n¨m 2007</t>
  </si>
  <si>
    <t>Số dư cuối kỳ
(30/06/2007)</t>
  </si>
  <si>
    <t>Quý II</t>
  </si>
  <si>
    <t>N¨m nay</t>
  </si>
  <si>
    <t>N¨m tr­íc</t>
  </si>
  <si>
    <t>Lòy kÕ tõ ®Çu n¨m ®Õn cuèi kú</t>
  </si>
  <si>
    <t>§¬n vÞ b¸o c¸o: CTCP Thuû ®iÖn Ry Ninh 2</t>
  </si>
  <si>
    <t>MÉu sè B 03 - DN</t>
  </si>
  <si>
    <t>§Þa chØ: Ialy - Ch­ pah - Gia Lai</t>
  </si>
  <si>
    <t xml:space="preserve">(Ban hµnh theo Q§ sè 15/2006/Q§-BTC </t>
  </si>
  <si>
    <t>Ngµy 20/3/2006 cña Bé tr­ëng BTC)</t>
  </si>
  <si>
    <t>B¸o c¸o l­u chuyÓn tiÒn tÖ gi÷a niªn ®é</t>
  </si>
  <si>
    <t>(Theo ph­¬ng ph¸p trùc tiÕp)</t>
  </si>
  <si>
    <t>§¬n vÞ tÝnh: §ång</t>
  </si>
  <si>
    <t>ChØ tiªu</t>
  </si>
  <si>
    <t>M· sè</t>
  </si>
  <si>
    <t>ThuyÕt minh</t>
  </si>
  <si>
    <t>Lòy kÕ tõ ®Çu n¨m ®Õn cuèi quý</t>
  </si>
  <si>
    <t>I. L­u chuyÓn tiÒn tõ ho¹t ®éng kinh doanh</t>
  </si>
  <si>
    <t>1. TiÒn thu tõ b¸n hµng, cung cÊp dÞch vô vµ doanh thu kh¸c</t>
  </si>
  <si>
    <t>2. TiÒn chi tr¶ cho ng­êi cung cÊp hµng ho¸ vµ dÞch vô</t>
  </si>
  <si>
    <t>3. TiÒn chi tr¶ cho ng­êi lao ®éng</t>
  </si>
  <si>
    <t>03</t>
  </si>
  <si>
    <t>4. TiÒn chi tr¶ l·i vay</t>
  </si>
  <si>
    <t>04</t>
  </si>
  <si>
    <t>5. TiÒn chi nép thuÕ thu nhËp doanh nghiÖp</t>
  </si>
  <si>
    <t>05</t>
  </si>
  <si>
    <t>6. TiÒn thu kh¸c tõ ho¹t ®éng kinh doanh</t>
  </si>
  <si>
    <t>06</t>
  </si>
  <si>
    <t>7. TiÒn chi kh¸c cho ho¹t ®éng kinh doanh</t>
  </si>
  <si>
    <t>07</t>
  </si>
  <si>
    <t>L­u chuyÓn tiÒn thuÇn tõ ho¹t ®éng kinh doanh</t>
  </si>
  <si>
    <t>II. L­u chuyÓn tiÒn tõ ho¹t ®éng ®Çu t­</t>
  </si>
  <si>
    <t>1. TiÒn chi ®Ó mua s¾m, x©y dùng TSC§ vµ c¸c tµi s¶n dµi h¹n kh¸c</t>
  </si>
  <si>
    <t>2. TiÒn thu tõ thanh lý, nh­îng b¸n TSC§ vµ c¸c tµi s¶n dµi h¹n kh¸c</t>
  </si>
  <si>
    <t>3. TiÒn chi cho vay, mua c¸c c«ng cô nî cña ®¬n vÞ kh¸c</t>
  </si>
  <si>
    <t>4. TiÒn thu håi cho vay, b¸n l¹i c¸c c«ng cô nî cña ®¬n vÞ kh¸c</t>
  </si>
  <si>
    <t>5. TiÒn chi ®Çu t­ gãp vèn vµo ®¬n vÞ kh¸c</t>
  </si>
  <si>
    <t>6. TiÒn thu håi ®Çu t­ gãp vèn vµo ®¬n vÞ kh¸c</t>
  </si>
  <si>
    <t>7. TiÒn thu l·i cho vay, cæ tøc vµ lîi nhuËn ®­îc chia</t>
  </si>
  <si>
    <t>L­u chuyÓn tiÒn thuÇn tõ ho¹t ®éng ®Çu t­</t>
  </si>
  <si>
    <t>III. L­u chuyÓn tiÒn tõ ho¹t ®éng tµi chÝnh</t>
  </si>
  <si>
    <t>1. TiÒn thu tõ ph¸t hµnh cæ phiÕu, nhËn vèn gãp cña chñ së h÷u</t>
  </si>
  <si>
    <t>2. TiÒn chi tr¶ vèn gãp cho c¸c chñ së h÷u, mua l¹i cæ phiÕu cña DN ®· ph¸t hµnh.</t>
  </si>
  <si>
    <t>3. TiÒn vay ng¾n h¹n, dµi h¹n nhËn ®­îc</t>
  </si>
  <si>
    <t>4. TiÒn chi tr¶ nî gèc vay</t>
  </si>
  <si>
    <t>5. TiÒn chi tr¶ nî thuª tµi chÝnh</t>
  </si>
  <si>
    <t>6. Cæ tøc, lîi nhuËn ®· tr¶ cho chñ së h÷u</t>
  </si>
  <si>
    <t>L­u chuyÓn tiÒn thuÇn tõ ho¹t ®éng tµi chÝnh</t>
  </si>
  <si>
    <t>L­u chuyÓn tiÒn thuÇn trong kú (50=20+30+40)</t>
  </si>
  <si>
    <t>TiÒn vµ t­¬ng ®­¬ng tiÒn ®Çu kú</t>
  </si>
  <si>
    <t>TiÒn vµ t­¬ng ®­¬ng tiÒn cuèi kú (70=50+60+61)</t>
  </si>
  <si>
    <t>VII.34</t>
  </si>
  <si>
    <t>Yaly, ngµy 25 th¸ng 7 n¨m 2007</t>
  </si>
  <si>
    <t xml:space="preserve">             Ng­êi lËp biÓu                                KÕ to¸n tr­ëng</t>
  </si>
  <si>
    <t xml:space="preserve">                                                                   Khóc §×nh D­¬ng</t>
  </si>
  <si>
    <r>
      <t>¶</t>
    </r>
    <r>
      <rPr>
        <sz val="12"/>
        <rFont val=".VnTime"/>
        <family val="0"/>
      </rPr>
      <t>nh h­ëng cña thay ®æi tû gi¸ hèi ®o¸i quy ®æi ngo¹i tÖ</t>
    </r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</si>
</sst>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_(* #.##0.0_);_(* \(#.##0.0\);_(* &quot;-&quot;??_);_(@_)"/>
    <numFmt numFmtId="183" formatCode="_(* #.##0._);_(* \(#.##0.\);_(* &quot;-&quot;??_);_(@_)"/>
    <numFmt numFmtId="184" formatCode="_(* #.##._);_(* \(#.##.\);_(* &quot;-&quot;??_);_(@_ⴆ"/>
    <numFmt numFmtId="185" formatCode="_(* #.#._);_(* \(#.#.\);_(* &quot;-&quot;??_);_(@_ⴆ"/>
    <numFmt numFmtId="186" formatCode="_(* #.;_(* \(#.;_(* &quot;-&quot;??_);_(@_ⴆ"/>
    <numFmt numFmtId="187" formatCode="#.##0_);\(#.##0\)"/>
    <numFmt numFmtId="188" formatCode="#.##0"/>
    <numFmt numFmtId="189" formatCode="#.##"/>
    <numFmt numFmtId="190" formatCode="#.#"/>
    <numFmt numFmtId="191" formatCode="_(* #.##0.00_);_(* \(#.##0.00\);_(* &quot;-&quot;??_);_(@_)"/>
    <numFmt numFmtId="192" formatCode="0;[Red]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0.0%"/>
    <numFmt numFmtId="201" formatCode="_(* #,##0.0_);_(* \(#,##0.0\);_(* &quot;-&quot;_);_(@_)"/>
    <numFmt numFmtId="202" formatCode="_(* #,##0.00_);_(* \(#,##0.00\);_(* &quot;-&quot;_);_(@_)"/>
    <numFmt numFmtId="203" formatCode="0.000%"/>
    <numFmt numFmtId="204" formatCode="_(* #,##0.000_);_(* \(#,##0.000\);_(* &quot;-&quot;??_);_(@_)"/>
    <numFmt numFmtId="205" formatCode="_(* #,##0.0000_);_(* \(#,##0.0000\);_(* &quot;-&quot;??_);_(@_)"/>
    <numFmt numFmtId="206" formatCode="_(* #,##0.00000_);_(* \(#,##0.00000\);_(* &quot;-&quot;??_);_(@_)"/>
    <numFmt numFmtId="207" formatCode="_(* #,##0.0_);_(* \(#,##0.0\);_(* &quot;-&quot;?_);_(@_)"/>
    <numFmt numFmtId="208" formatCode="&quot;\&quot;#,##0;[Red]&quot;\&quot;\-#,##0"/>
    <numFmt numFmtId="209" formatCode="&quot;\&quot;#,##0.00;[Red]&quot;\&quot;\-#,##0.00"/>
    <numFmt numFmtId="210" formatCode="\$#,##0\ ;\(\$#,##0\)"/>
    <numFmt numFmtId="211" formatCode="&quot;\&quot;#,##0;[Red]&quot;\&quot;&quot;\&quot;\-#,##0"/>
    <numFmt numFmtId="212" formatCode="&quot;\&quot;#,##0.00;[Red]&quot;\&quot;&quot;\&quot;&quot;\&quot;&quot;\&quot;&quot;\&quot;&quot;\&quot;\-#,##0.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[$-409]dddd\,\ mmmm\ dd\,\ yyyy"/>
    <numFmt numFmtId="218" formatCode="[$-1010000]d/m/yy;@"/>
    <numFmt numFmtId="219" formatCode="[$-1010000]d/m/yyyy;@"/>
    <numFmt numFmtId="220" formatCode="#,###;\(#,###\);&quot;&quot;"/>
    <numFmt numFmtId="221" formatCode="0_);\(0\)"/>
    <numFmt numFmtId="222" formatCode="[$-409]h:mm:ss\ AM/PM"/>
    <numFmt numFmtId="223" formatCode="_-* #,##0.000_-;\-* #,##0.000_-;_-* &quot;-&quot;???_-;_-@_-"/>
    <numFmt numFmtId="224" formatCode="_-* #,##0.0_-;\-* #,##0.0_-;_-* &quot;-&quot;?_-;_-@_-"/>
  </numFmts>
  <fonts count="60">
    <font>
      <sz val="12"/>
      <name val="Times New Roman"/>
      <family val="0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14"/>
      <name val="MS Sans Serif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i/>
      <sz val="12"/>
      <name val="Times New Roman"/>
      <family val="1"/>
    </font>
    <font>
      <sz val="8"/>
      <name val="Times New Roman"/>
      <family val="1"/>
    </font>
    <font>
      <i/>
      <u val="single"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u val="single"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1"/>
      <name val="Arial"/>
      <family val="2"/>
    </font>
    <font>
      <i/>
      <sz val="10"/>
      <name val="Arial"/>
      <family val="2"/>
    </font>
    <font>
      <sz val="12"/>
      <name val="Arial"/>
      <family val="0"/>
    </font>
    <font>
      <b/>
      <sz val="16"/>
      <name val="Georgia"/>
      <family val="1"/>
    </font>
    <font>
      <b/>
      <sz val="12"/>
      <color indexed="10"/>
      <name val="Arial"/>
      <family val="2"/>
    </font>
    <font>
      <b/>
      <sz val="12"/>
      <color indexed="12"/>
      <name val="Georgia"/>
      <family val="1"/>
    </font>
    <font>
      <sz val="12"/>
      <name val="Century"/>
      <family val="1"/>
    </font>
    <font>
      <b/>
      <sz val="8"/>
      <name val="Tahoma"/>
      <family val="0"/>
    </font>
    <font>
      <sz val="8"/>
      <name val="Tahoma"/>
      <family val="0"/>
    </font>
    <font>
      <i/>
      <sz val="12"/>
      <name val="Arial"/>
      <family val="2"/>
    </font>
    <font>
      <i/>
      <u val="single"/>
      <sz val="12"/>
      <name val="Arial"/>
      <family val="2"/>
    </font>
    <font>
      <b/>
      <sz val="12"/>
      <name val="Century"/>
      <family val="1"/>
    </font>
    <font>
      <sz val="11"/>
      <name val="Arial"/>
      <family val="0"/>
    </font>
    <font>
      <b/>
      <sz val="11"/>
      <name val="Century"/>
      <family val="1"/>
    </font>
    <font>
      <sz val="11"/>
      <name val="Century"/>
      <family val="1"/>
    </font>
    <font>
      <b/>
      <sz val="10"/>
      <name val=".VnTimeH"/>
      <family val="2"/>
    </font>
    <font>
      <sz val="12"/>
      <name val=".VnTimeH"/>
      <family val="2"/>
    </font>
    <font>
      <sz val="12"/>
      <name val=".VnTime"/>
      <family val="2"/>
    </font>
    <font>
      <b/>
      <sz val="12"/>
      <name val=".VnTime"/>
      <family val="2"/>
    </font>
    <font>
      <b/>
      <sz val="11"/>
      <name val=".VnTimeH"/>
      <family val="2"/>
    </font>
    <font>
      <sz val="11"/>
      <name val=".VnTimeH"/>
      <family val="2"/>
    </font>
    <font>
      <b/>
      <sz val="14"/>
      <color indexed="12"/>
      <name val=".VnTime"/>
      <family val="2"/>
    </font>
    <font>
      <b/>
      <sz val="13"/>
      <color indexed="12"/>
      <name val=".VnTimeH"/>
      <family val="2"/>
    </font>
    <font>
      <b/>
      <sz val="12"/>
      <name val=".VnTimeH"/>
      <family val="2"/>
    </font>
    <font>
      <i/>
      <sz val="12"/>
      <name val=".VnTime"/>
      <family val="2"/>
    </font>
    <font>
      <sz val="11"/>
      <name val=".VnTime"/>
      <family val="2"/>
    </font>
    <font>
      <b/>
      <sz val="13"/>
      <name val=".VnTimeH"/>
      <family val="2"/>
    </font>
    <font>
      <b/>
      <u val="single"/>
      <sz val="12"/>
      <name val=".VnTime"/>
      <family val="2"/>
    </font>
    <font>
      <sz val="10"/>
      <name val=".VnTime"/>
      <family val="2"/>
    </font>
    <font>
      <i/>
      <sz val="11"/>
      <name val=".VnTime"/>
      <family val="2"/>
    </font>
    <font>
      <b/>
      <sz val="10"/>
      <name val=".VnTime"/>
      <family val="2"/>
    </font>
    <font>
      <b/>
      <sz val="15"/>
      <name val=".VnTimeH"/>
      <family val="2"/>
    </font>
    <font>
      <b/>
      <i/>
      <sz val="12"/>
      <name val=".VnTime"/>
      <family val="2"/>
    </font>
    <font>
      <b/>
      <sz val="11"/>
      <name val=".VnTime"/>
      <family val="2"/>
    </font>
    <font>
      <sz val="12"/>
      <color indexed="10"/>
      <name val=".VnTime"/>
      <family val="2"/>
    </font>
    <font>
      <b/>
      <i/>
      <sz val="12"/>
      <color indexed="10"/>
      <name val=".VnTime"/>
      <family val="2"/>
    </font>
    <font>
      <b/>
      <sz val="12"/>
      <color indexed="8"/>
      <name val="Century"/>
      <family val="1"/>
    </font>
    <font>
      <b/>
      <sz val="12"/>
      <color indexed="8"/>
      <name val=".VnTime"/>
      <family val="2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2" fillId="0" borderId="1" applyNumberFormat="0" applyFont="0" applyFill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8" fillId="0" borderId="0">
      <alignment/>
      <protection/>
    </xf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09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</cellStyleXfs>
  <cellXfs count="2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41">
      <alignment/>
      <protection/>
    </xf>
    <xf numFmtId="0" fontId="12" fillId="0" borderId="2" xfId="0" applyFont="1" applyBorder="1" applyAlignment="1">
      <alignment horizontal="center"/>
    </xf>
    <xf numFmtId="0" fontId="15" fillId="0" borderId="3" xfId="0" applyFont="1" applyBorder="1" applyAlignment="1" quotePrefix="1">
      <alignment horizontal="center"/>
    </xf>
    <xf numFmtId="0" fontId="15" fillId="0" borderId="3" xfId="0" applyFont="1" applyBorder="1" applyAlignment="1">
      <alignment horizontal="center"/>
    </xf>
    <xf numFmtId="181" fontId="15" fillId="0" borderId="3" xfId="15" applyNumberFormat="1" applyFont="1" applyBorder="1" applyAlignment="1">
      <alignment/>
    </xf>
    <xf numFmtId="0" fontId="15" fillId="0" borderId="4" xfId="0" applyFont="1" applyBorder="1" applyAlignment="1" quotePrefix="1">
      <alignment horizontal="center"/>
    </xf>
    <xf numFmtId="0" fontId="15" fillId="0" borderId="4" xfId="0" applyFont="1" applyBorder="1" applyAlignment="1">
      <alignment horizontal="center"/>
    </xf>
    <xf numFmtId="181" fontId="0" fillId="0" borderId="0" xfId="15" applyNumberFormat="1" applyAlignment="1">
      <alignment/>
    </xf>
    <xf numFmtId="181" fontId="15" fillId="0" borderId="4" xfId="15" applyNumberFormat="1" applyFont="1" applyBorder="1" applyAlignment="1">
      <alignment/>
    </xf>
    <xf numFmtId="0" fontId="17" fillId="0" borderId="0" xfId="0" applyFont="1" applyAlignment="1">
      <alignment/>
    </xf>
    <xf numFmtId="0" fontId="16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/>
    </xf>
    <xf numFmtId="0" fontId="16" fillId="0" borderId="3" xfId="0" applyFont="1" applyBorder="1" applyAlignment="1">
      <alignment horizontal="center"/>
    </xf>
    <xf numFmtId="181" fontId="16" fillId="0" borderId="3" xfId="15" applyNumberFormat="1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4" xfId="0" applyFont="1" applyBorder="1" applyAlignment="1">
      <alignment horizontal="center"/>
    </xf>
    <xf numFmtId="181" fontId="16" fillId="0" borderId="4" xfId="15" applyNumberFormat="1" applyFont="1" applyBorder="1" applyAlignment="1">
      <alignment/>
    </xf>
    <xf numFmtId="0" fontId="17" fillId="0" borderId="4" xfId="0" applyFont="1" applyBorder="1" applyAlignment="1">
      <alignment/>
    </xf>
    <xf numFmtId="0" fontId="17" fillId="0" borderId="4" xfId="0" applyFont="1" applyBorder="1" applyAlignment="1">
      <alignment horizontal="center"/>
    </xf>
    <xf numFmtId="181" fontId="17" fillId="0" borderId="4" xfId="15" applyNumberFormat="1" applyFont="1" applyBorder="1" applyAlignment="1">
      <alignment/>
    </xf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7" fillId="0" borderId="5" xfId="0" applyFont="1" applyBorder="1" applyAlignment="1">
      <alignment/>
    </xf>
    <xf numFmtId="0" fontId="17" fillId="0" borderId="5" xfId="0" applyFont="1" applyBorder="1" applyAlignment="1">
      <alignment horizontal="center"/>
    </xf>
    <xf numFmtId="181" fontId="17" fillId="0" borderId="5" xfId="15" applyNumberFormat="1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2" xfId="0" applyFont="1" applyBorder="1" applyAlignment="1">
      <alignment horizontal="center"/>
    </xf>
    <xf numFmtId="181" fontId="16" fillId="0" borderId="2" xfId="15" applyNumberFormat="1" applyFont="1" applyBorder="1" applyAlignment="1">
      <alignment/>
    </xf>
    <xf numFmtId="181" fontId="17" fillId="0" borderId="0" xfId="15" applyNumberFormat="1" applyFont="1" applyAlignment="1">
      <alignment/>
    </xf>
    <xf numFmtId="181" fontId="16" fillId="0" borderId="2" xfId="15" applyNumberFormat="1" applyFont="1" applyBorder="1" applyAlignment="1">
      <alignment horizontal="center" vertical="center" wrapText="1"/>
    </xf>
    <xf numFmtId="181" fontId="0" fillId="0" borderId="0" xfId="15" applyNumberFormat="1" applyAlignment="1">
      <alignment/>
    </xf>
    <xf numFmtId="0" fontId="17" fillId="0" borderId="2" xfId="0" applyFont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7" fillId="0" borderId="6" xfId="0" applyFont="1" applyBorder="1" applyAlignment="1">
      <alignment horizontal="center"/>
    </xf>
    <xf numFmtId="0" fontId="27" fillId="0" borderId="6" xfId="0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32" fillId="0" borderId="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2" fillId="0" borderId="7" xfId="0" applyFont="1" applyBorder="1" applyAlignment="1">
      <alignment horizontal="center"/>
    </xf>
    <xf numFmtId="0" fontId="32" fillId="0" borderId="7" xfId="0" applyFont="1" applyBorder="1" applyAlignment="1">
      <alignment/>
    </xf>
    <xf numFmtId="0" fontId="27" fillId="0" borderId="8" xfId="0" applyFont="1" applyBorder="1" applyAlignment="1">
      <alignment horizontal="center"/>
    </xf>
    <xf numFmtId="0" fontId="27" fillId="0" borderId="8" xfId="0" applyFont="1" applyBorder="1" applyAlignment="1">
      <alignment/>
    </xf>
    <xf numFmtId="0" fontId="32" fillId="0" borderId="8" xfId="0" applyFont="1" applyBorder="1" applyAlignment="1">
      <alignment horizontal="center"/>
    </xf>
    <xf numFmtId="0" fontId="32" fillId="0" borderId="8" xfId="0" applyFont="1" applyBorder="1" applyAlignment="1">
      <alignment/>
    </xf>
    <xf numFmtId="181" fontId="0" fillId="0" borderId="0" xfId="0" applyNumberFormat="1" applyFont="1" applyAlignment="1">
      <alignment/>
    </xf>
    <xf numFmtId="0" fontId="27" fillId="0" borderId="8" xfId="0" applyFont="1" applyBorder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9" xfId="0" applyFont="1" applyBorder="1" applyAlignment="1">
      <alignment horizontal="center"/>
    </xf>
    <xf numFmtId="0" fontId="27" fillId="0" borderId="9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181" fontId="35" fillId="0" borderId="8" xfId="15" applyNumberFormat="1" applyFont="1" applyBorder="1" applyAlignment="1">
      <alignment/>
    </xf>
    <xf numFmtId="0" fontId="35" fillId="0" borderId="0" xfId="0" applyFont="1" applyAlignment="1">
      <alignment/>
    </xf>
    <xf numFmtId="181" fontId="35" fillId="0" borderId="9" xfId="15" applyNumberFormat="1" applyFont="1" applyBorder="1" applyAlignment="1">
      <alignment horizontal="right"/>
    </xf>
    <xf numFmtId="0" fontId="35" fillId="0" borderId="6" xfId="0" applyFont="1" applyBorder="1" applyAlignment="1">
      <alignment/>
    </xf>
    <xf numFmtId="9" fontId="35" fillId="0" borderId="0" xfId="28" applyFont="1" applyBorder="1" applyAlignment="1">
      <alignment/>
    </xf>
    <xf numFmtId="0" fontId="32" fillId="0" borderId="2" xfId="0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4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44" fillId="0" borderId="0" xfId="0" applyFont="1" applyAlignment="1">
      <alignment/>
    </xf>
    <xf numFmtId="0" fontId="39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38" fillId="0" borderId="8" xfId="0" applyFont="1" applyBorder="1" applyAlignment="1">
      <alignment/>
    </xf>
    <xf numFmtId="0" fontId="12" fillId="0" borderId="0" xfId="0" applyFont="1" applyAlignment="1">
      <alignment horizontal="center"/>
    </xf>
    <xf numFmtId="181" fontId="12" fillId="0" borderId="2" xfId="15" applyNumberFormat="1" applyFont="1" applyBorder="1" applyAlignment="1" quotePrefix="1">
      <alignment horizontal="center"/>
    </xf>
    <xf numFmtId="0" fontId="0" fillId="0" borderId="15" xfId="0" applyFont="1" applyBorder="1" applyAlignment="1">
      <alignment wrapText="1"/>
    </xf>
    <xf numFmtId="0" fontId="0" fillId="0" borderId="0" xfId="0" applyFont="1" applyAlignment="1">
      <alignment/>
    </xf>
    <xf numFmtId="0" fontId="38" fillId="0" borderId="15" xfId="0" applyFont="1" applyBorder="1" applyAlignment="1">
      <alignment wrapText="1"/>
    </xf>
    <xf numFmtId="0" fontId="46" fillId="0" borderId="4" xfId="0" applyFont="1" applyBorder="1" applyAlignment="1">
      <alignment horizontal="center"/>
    </xf>
    <xf numFmtId="0" fontId="38" fillId="0" borderId="16" xfId="0" applyFont="1" applyBorder="1" applyAlignment="1">
      <alignment wrapText="1"/>
    </xf>
    <xf numFmtId="0" fontId="46" fillId="0" borderId="17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44" fillId="0" borderId="8" xfId="0" applyFont="1" applyBorder="1" applyAlignment="1">
      <alignment/>
    </xf>
    <xf numFmtId="3" fontId="37" fillId="0" borderId="0" xfId="0" applyNumberFormat="1" applyFont="1" applyAlignment="1">
      <alignment/>
    </xf>
    <xf numFmtId="0" fontId="44" fillId="0" borderId="6" xfId="0" applyFont="1" applyBorder="1" applyAlignment="1">
      <alignment horizontal="center"/>
    </xf>
    <xf numFmtId="0" fontId="44" fillId="0" borderId="6" xfId="0" applyFont="1" applyBorder="1" applyAlignment="1">
      <alignment/>
    </xf>
    <xf numFmtId="0" fontId="44" fillId="0" borderId="0" xfId="0" applyFont="1" applyBorder="1" applyAlignment="1">
      <alignment horizontal="center"/>
    </xf>
    <xf numFmtId="3" fontId="47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4" xfId="0" applyFont="1" applyBorder="1" applyAlignment="1">
      <alignment/>
    </xf>
    <xf numFmtId="0" fontId="49" fillId="0" borderId="4" xfId="0" applyFont="1" applyBorder="1" applyAlignment="1">
      <alignment horizontal="center"/>
    </xf>
    <xf numFmtId="181" fontId="49" fillId="0" borderId="4" xfId="15" applyNumberFormat="1" applyFont="1" applyBorder="1" applyAlignment="1">
      <alignment/>
    </xf>
    <xf numFmtId="43" fontId="35" fillId="0" borderId="8" xfId="15" applyNumberFormat="1" applyFont="1" applyBorder="1" applyAlignment="1">
      <alignment/>
    </xf>
    <xf numFmtId="43" fontId="46" fillId="0" borderId="4" xfId="15" applyNumberFormat="1" applyFont="1" applyBorder="1" applyAlignment="1">
      <alignment/>
    </xf>
    <xf numFmtId="0" fontId="39" fillId="0" borderId="2" xfId="0" applyFont="1" applyBorder="1" applyAlignment="1">
      <alignment horizontal="center" vertical="center" wrapText="1"/>
    </xf>
    <xf numFmtId="181" fontId="51" fillId="0" borderId="2" xfId="15" applyNumberFormat="1" applyFont="1" applyBorder="1" applyAlignment="1">
      <alignment horizontal="center" vertical="center" wrapText="1"/>
    </xf>
    <xf numFmtId="181" fontId="15" fillId="0" borderId="18" xfId="15" applyNumberFormat="1" applyFont="1" applyBorder="1" applyAlignment="1">
      <alignment/>
    </xf>
    <xf numFmtId="43" fontId="46" fillId="0" borderId="18" xfId="15" applyNumberFormat="1" applyFont="1" applyBorder="1" applyAlignment="1">
      <alignment/>
    </xf>
    <xf numFmtId="200" fontId="46" fillId="0" borderId="17" xfId="28" applyNumberFormat="1" applyFont="1" applyBorder="1" applyAlignment="1">
      <alignment/>
    </xf>
    <xf numFmtId="200" fontId="35" fillId="0" borderId="8" xfId="28" applyNumberFormat="1" applyFont="1" applyBorder="1" applyAlignment="1">
      <alignment/>
    </xf>
    <xf numFmtId="181" fontId="15" fillId="0" borderId="19" xfId="15" applyNumberFormat="1" applyFont="1" applyBorder="1" applyAlignment="1">
      <alignment/>
    </xf>
    <xf numFmtId="200" fontId="46" fillId="0" borderId="20" xfId="28" applyNumberFormat="1" applyFont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181" fontId="17" fillId="0" borderId="0" xfId="15" applyNumberFormat="1" applyFont="1" applyAlignment="1">
      <alignment horizontal="centerContinuous"/>
    </xf>
    <xf numFmtId="0" fontId="38" fillId="0" borderId="0" xfId="27">
      <alignment/>
      <protection/>
    </xf>
    <xf numFmtId="0" fontId="39" fillId="0" borderId="0" xfId="27" applyFont="1">
      <alignment/>
      <protection/>
    </xf>
    <xf numFmtId="0" fontId="39" fillId="0" borderId="0" xfId="27" applyFont="1" applyAlignment="1">
      <alignment horizontal="centerContinuous"/>
      <protection/>
    </xf>
    <xf numFmtId="3" fontId="38" fillId="0" borderId="0" xfId="27" applyNumberFormat="1" applyAlignment="1">
      <alignment horizontal="centerContinuous"/>
      <protection/>
    </xf>
    <xf numFmtId="0" fontId="49" fillId="0" borderId="0" xfId="27" applyFont="1" applyAlignment="1">
      <alignment horizontal="centerContinuous"/>
      <protection/>
    </xf>
    <xf numFmtId="3" fontId="38" fillId="0" borderId="0" xfId="27" applyNumberFormat="1">
      <alignment/>
      <protection/>
    </xf>
    <xf numFmtId="0" fontId="38" fillId="0" borderId="0" xfId="27" applyAlignment="1">
      <alignment horizontal="center"/>
      <protection/>
    </xf>
    <xf numFmtId="3" fontId="45" fillId="0" borderId="0" xfId="27" applyNumberFormat="1" applyFont="1">
      <alignment/>
      <protection/>
    </xf>
    <xf numFmtId="0" fontId="54" fillId="0" borderId="0" xfId="27" applyFont="1">
      <alignment/>
      <protection/>
    </xf>
    <xf numFmtId="3" fontId="54" fillId="0" borderId="5" xfId="27" applyNumberFormat="1" applyFont="1" applyBorder="1" applyAlignment="1">
      <alignment horizontal="center" vertical="center" wrapText="1"/>
      <protection/>
    </xf>
    <xf numFmtId="3" fontId="54" fillId="0" borderId="22" xfId="27" applyNumberFormat="1" applyFont="1" applyBorder="1" applyAlignment="1">
      <alignment horizontal="center" vertical="center" wrapText="1"/>
      <protection/>
    </xf>
    <xf numFmtId="3" fontId="54" fillId="0" borderId="13" xfId="27" applyNumberFormat="1" applyFont="1" applyBorder="1" applyAlignment="1">
      <alignment horizontal="center" vertical="center" wrapText="1"/>
      <protection/>
    </xf>
    <xf numFmtId="0" fontId="38" fillId="0" borderId="12" xfId="27" applyBorder="1" applyAlignment="1">
      <alignment horizontal="center"/>
      <protection/>
    </xf>
    <xf numFmtId="0" fontId="38" fillId="0" borderId="2" xfId="27" applyBorder="1" applyAlignment="1">
      <alignment horizontal="center"/>
      <protection/>
    </xf>
    <xf numFmtId="3" fontId="38" fillId="0" borderId="2" xfId="27" applyNumberFormat="1" applyBorder="1" applyAlignment="1">
      <alignment horizontal="center"/>
      <protection/>
    </xf>
    <xf numFmtId="3" fontId="38" fillId="0" borderId="23" xfId="27" applyNumberFormat="1" applyBorder="1" applyAlignment="1">
      <alignment horizontal="center"/>
      <protection/>
    </xf>
    <xf numFmtId="0" fontId="38" fillId="0" borderId="13" xfId="27" applyBorder="1">
      <alignment/>
      <protection/>
    </xf>
    <xf numFmtId="0" fontId="39" fillId="0" borderId="15" xfId="27" applyFont="1" applyBorder="1">
      <alignment/>
      <protection/>
    </xf>
    <xf numFmtId="0" fontId="39" fillId="0" borderId="4" xfId="27" applyFont="1" applyBorder="1" applyAlignment="1">
      <alignment horizontal="center"/>
      <protection/>
    </xf>
    <xf numFmtId="0" fontId="39" fillId="0" borderId="4" xfId="27" applyFont="1" applyBorder="1">
      <alignment/>
      <protection/>
    </xf>
    <xf numFmtId="3" fontId="39" fillId="0" borderId="4" xfId="27" applyNumberFormat="1" applyFont="1" applyBorder="1">
      <alignment/>
      <protection/>
    </xf>
    <xf numFmtId="3" fontId="39" fillId="0" borderId="24" xfId="27" applyNumberFormat="1" applyFont="1" applyBorder="1">
      <alignment/>
      <protection/>
    </xf>
    <xf numFmtId="0" fontId="39" fillId="0" borderId="18" xfId="27" applyFont="1" applyBorder="1">
      <alignment/>
      <protection/>
    </xf>
    <xf numFmtId="0" fontId="38" fillId="0" borderId="15" xfId="27" applyBorder="1">
      <alignment/>
      <protection/>
    </xf>
    <xf numFmtId="0" fontId="38" fillId="0" borderId="4" xfId="27" applyBorder="1" applyAlignment="1" quotePrefix="1">
      <alignment horizontal="center"/>
      <protection/>
    </xf>
    <xf numFmtId="0" fontId="38" fillId="0" borderId="4" xfId="27" applyBorder="1">
      <alignment/>
      <protection/>
    </xf>
    <xf numFmtId="3" fontId="38" fillId="0" borderId="4" xfId="27" applyNumberFormat="1" applyBorder="1">
      <alignment/>
      <protection/>
    </xf>
    <xf numFmtId="3" fontId="38" fillId="0" borderId="24" xfId="27" applyNumberFormat="1" applyBorder="1">
      <alignment/>
      <protection/>
    </xf>
    <xf numFmtId="3" fontId="38" fillId="0" borderId="18" xfId="27" applyNumberFormat="1" applyBorder="1">
      <alignment/>
      <protection/>
    </xf>
    <xf numFmtId="0" fontId="55" fillId="0" borderId="15" xfId="27" applyFont="1" applyBorder="1">
      <alignment/>
      <protection/>
    </xf>
    <xf numFmtId="0" fontId="55" fillId="0" borderId="4" xfId="27" applyFont="1" applyBorder="1" applyAlignment="1" quotePrefix="1">
      <alignment horizontal="center"/>
      <protection/>
    </xf>
    <xf numFmtId="0" fontId="55" fillId="0" borderId="4" xfId="27" applyFont="1" applyBorder="1">
      <alignment/>
      <protection/>
    </xf>
    <xf numFmtId="37" fontId="55" fillId="0" borderId="4" xfId="27" applyNumberFormat="1" applyFont="1" applyBorder="1">
      <alignment/>
      <protection/>
    </xf>
    <xf numFmtId="37" fontId="55" fillId="0" borderId="24" xfId="27" applyNumberFormat="1" applyFont="1" applyBorder="1">
      <alignment/>
      <protection/>
    </xf>
    <xf numFmtId="3" fontId="55" fillId="0" borderId="18" xfId="27" applyNumberFormat="1" applyFont="1" applyBorder="1">
      <alignment/>
      <protection/>
    </xf>
    <xf numFmtId="0" fontId="55" fillId="0" borderId="0" xfId="27" applyFont="1">
      <alignment/>
      <protection/>
    </xf>
    <xf numFmtId="3" fontId="55" fillId="0" borderId="0" xfId="27" applyNumberFormat="1" applyFont="1">
      <alignment/>
      <protection/>
    </xf>
    <xf numFmtId="38" fontId="55" fillId="0" borderId="0" xfId="27" applyNumberFormat="1" applyFont="1">
      <alignment/>
      <protection/>
    </xf>
    <xf numFmtId="0" fontId="53" fillId="0" borderId="15" xfId="27" applyFont="1" applyBorder="1">
      <alignment/>
      <protection/>
    </xf>
    <xf numFmtId="0" fontId="53" fillId="0" borderId="4" xfId="27" applyFont="1" applyBorder="1" applyAlignment="1">
      <alignment horizontal="center"/>
      <protection/>
    </xf>
    <xf numFmtId="0" fontId="53" fillId="0" borderId="4" xfId="27" applyFont="1" applyBorder="1">
      <alignment/>
      <protection/>
    </xf>
    <xf numFmtId="3" fontId="53" fillId="0" borderId="4" xfId="27" applyNumberFormat="1" applyFont="1" applyBorder="1">
      <alignment/>
      <protection/>
    </xf>
    <xf numFmtId="3" fontId="53" fillId="0" borderId="18" xfId="27" applyNumberFormat="1" applyFont="1" applyBorder="1">
      <alignment/>
      <protection/>
    </xf>
    <xf numFmtId="0" fontId="53" fillId="0" borderId="0" xfId="27" applyFont="1">
      <alignment/>
      <protection/>
    </xf>
    <xf numFmtId="3" fontId="39" fillId="0" borderId="18" xfId="27" applyNumberFormat="1" applyFont="1" applyBorder="1">
      <alignment/>
      <protection/>
    </xf>
    <xf numFmtId="0" fontId="55" fillId="0" borderId="4" xfId="27" applyFont="1" applyBorder="1" applyAlignment="1">
      <alignment horizontal="center"/>
      <protection/>
    </xf>
    <xf numFmtId="3" fontId="55" fillId="0" borderId="4" xfId="27" applyNumberFormat="1" applyFont="1" applyBorder="1">
      <alignment/>
      <protection/>
    </xf>
    <xf numFmtId="0" fontId="38" fillId="0" borderId="4" xfId="27" applyBorder="1" applyAlignment="1">
      <alignment horizontal="center"/>
      <protection/>
    </xf>
    <xf numFmtId="0" fontId="55" fillId="0" borderId="15" xfId="27" applyFont="1" applyBorder="1" applyAlignment="1">
      <alignment horizontal="left" vertical="center" wrapText="1"/>
      <protection/>
    </xf>
    <xf numFmtId="37" fontId="56" fillId="0" borderId="4" xfId="27" applyNumberFormat="1" applyFont="1" applyBorder="1">
      <alignment/>
      <protection/>
    </xf>
    <xf numFmtId="37" fontId="56" fillId="0" borderId="18" xfId="27" applyNumberFormat="1" applyFont="1" applyBorder="1">
      <alignment/>
      <protection/>
    </xf>
    <xf numFmtId="3" fontId="39" fillId="0" borderId="0" xfId="27" applyNumberFormat="1" applyFont="1">
      <alignment/>
      <protection/>
    </xf>
    <xf numFmtId="0" fontId="37" fillId="0" borderId="15" xfId="27" applyFont="1" applyBorder="1">
      <alignment/>
      <protection/>
    </xf>
    <xf numFmtId="0" fontId="39" fillId="0" borderId="16" xfId="27" applyFont="1" applyBorder="1">
      <alignment/>
      <protection/>
    </xf>
    <xf numFmtId="0" fontId="39" fillId="0" borderId="17" xfId="27" applyFont="1" applyBorder="1" applyAlignment="1">
      <alignment horizontal="center"/>
      <protection/>
    </xf>
    <xf numFmtId="0" fontId="38" fillId="0" borderId="17" xfId="27" applyBorder="1" applyAlignment="1">
      <alignment horizontal="center"/>
      <protection/>
    </xf>
    <xf numFmtId="3" fontId="39" fillId="0" borderId="17" xfId="27" applyNumberFormat="1" applyFont="1" applyBorder="1">
      <alignment/>
      <protection/>
    </xf>
    <xf numFmtId="3" fontId="39" fillId="0" borderId="20" xfId="27" applyNumberFormat="1" applyFont="1" applyBorder="1">
      <alignment/>
      <protection/>
    </xf>
    <xf numFmtId="0" fontId="39" fillId="0" borderId="25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81" fontId="18" fillId="0" borderId="26" xfId="15" applyNumberFormat="1" applyFont="1" applyBorder="1" applyAlignment="1">
      <alignment horizontal="center"/>
    </xf>
    <xf numFmtId="181" fontId="20" fillId="0" borderId="26" xfId="15" applyNumberFormat="1" applyFont="1" applyBorder="1" applyAlignment="1">
      <alignment horizontal="center"/>
    </xf>
    <xf numFmtId="181" fontId="50" fillId="0" borderId="0" xfId="15" applyNumberFormat="1" applyFont="1" applyAlignment="1">
      <alignment horizontal="center"/>
    </xf>
    <xf numFmtId="0" fontId="36" fillId="0" borderId="0" xfId="0" applyFont="1" applyAlignment="1">
      <alignment horizontal="center"/>
    </xf>
    <xf numFmtId="181" fontId="36" fillId="0" borderId="0" xfId="15" applyNumberFormat="1" applyFont="1" applyAlignment="1">
      <alignment horizontal="center"/>
    </xf>
    <xf numFmtId="181" fontId="39" fillId="0" borderId="0" xfId="15" applyNumberFormat="1" applyFont="1" applyAlignment="1">
      <alignment horizontal="center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81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  <xf numFmtId="181" fontId="40" fillId="0" borderId="0" xfId="15" applyNumberFormat="1" applyFont="1" applyAlignment="1">
      <alignment horizontal="center"/>
    </xf>
    <xf numFmtId="0" fontId="52" fillId="0" borderId="0" xfId="27" applyFont="1" applyAlignment="1">
      <alignment horizontal="center"/>
      <protection/>
    </xf>
    <xf numFmtId="0" fontId="53" fillId="0" borderId="0" xfId="27" applyFont="1" applyAlignment="1">
      <alignment horizontal="center"/>
      <protection/>
    </xf>
    <xf numFmtId="0" fontId="38" fillId="0" borderId="0" xfId="27" applyAlignment="1">
      <alignment horizontal="center"/>
      <protection/>
    </xf>
    <xf numFmtId="0" fontId="54" fillId="0" borderId="29" xfId="27" applyFont="1" applyBorder="1" applyAlignment="1">
      <alignment horizontal="center" vertical="center" wrapText="1"/>
      <protection/>
    </xf>
    <xf numFmtId="0" fontId="54" fillId="0" borderId="5" xfId="27" applyFont="1" applyBorder="1" applyAlignment="1">
      <alignment horizontal="center" vertical="center" wrapText="1"/>
      <protection/>
    </xf>
    <xf numFmtId="0" fontId="54" fillId="0" borderId="30" xfId="27" applyFont="1" applyBorder="1" applyAlignment="1">
      <alignment horizontal="center" vertical="center" wrapText="1"/>
      <protection/>
    </xf>
    <xf numFmtId="0" fontId="54" fillId="0" borderId="21" xfId="27" applyFont="1" applyBorder="1" applyAlignment="1">
      <alignment horizontal="center" vertical="center" wrapText="1"/>
      <protection/>
    </xf>
    <xf numFmtId="0" fontId="39" fillId="0" borderId="0" xfId="27" applyFont="1" applyAlignment="1">
      <alignment horizontal="center"/>
      <protection/>
    </xf>
    <xf numFmtId="3" fontId="54" fillId="0" borderId="27" xfId="27" applyNumberFormat="1" applyFont="1" applyBorder="1" applyAlignment="1">
      <alignment horizontal="center" vertical="center" wrapText="1"/>
      <protection/>
    </xf>
    <xf numFmtId="3" fontId="54" fillId="0" borderId="31" xfId="27" applyNumberFormat="1" applyFont="1" applyBorder="1" applyAlignment="1">
      <alignment horizontal="center" vertical="center" wrapText="1"/>
      <protection/>
    </xf>
    <xf numFmtId="3" fontId="54" fillId="0" borderId="28" xfId="27" applyNumberFormat="1" applyFont="1" applyBorder="1" applyAlignment="1">
      <alignment horizontal="center" vertical="center" wrapText="1"/>
      <protection/>
    </xf>
    <xf numFmtId="0" fontId="45" fillId="0" borderId="0" xfId="27" applyFont="1" applyAlignment="1">
      <alignment horizontal="center"/>
      <protection/>
    </xf>
    <xf numFmtId="0" fontId="57" fillId="0" borderId="2" xfId="0" applyFont="1" applyBorder="1" applyAlignment="1">
      <alignment horizontal="center" vertical="center" wrapText="1"/>
    </xf>
    <xf numFmtId="43" fontId="0" fillId="0" borderId="0" xfId="0" applyNumberFormat="1" applyFont="1" applyAlignment="1">
      <alignment/>
    </xf>
    <xf numFmtId="3" fontId="34" fillId="0" borderId="7" xfId="0" applyNumberFormat="1" applyFont="1" applyBorder="1" applyAlignment="1">
      <alignment horizontal="center"/>
    </xf>
    <xf numFmtId="0" fontId="58" fillId="0" borderId="5" xfId="0" applyFont="1" applyBorder="1" applyAlignment="1">
      <alignment horizontal="center" vertical="center" wrapText="1"/>
    </xf>
  </cellXfs>
  <cellStyles count="28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BC LCTT PP truc tiep" xfId="27"/>
    <cellStyle name="Percent" xfId="28"/>
    <cellStyle name="Total" xfId="29"/>
    <cellStyle name="똿뗦먛귟 [0.00]_PRODUCT DETAIL Q1" xfId="30"/>
    <cellStyle name="똿뗦먛귟_PRODUCT DETAIL Q1" xfId="31"/>
    <cellStyle name="믅됞 [0.00]_PRODUCT DETAIL Q1" xfId="32"/>
    <cellStyle name="믅됞_PRODUCT DETAIL Q1" xfId="33"/>
    <cellStyle name="백분율_HOBONG" xfId="34"/>
    <cellStyle name="뷭?_BOOKSHIP" xfId="35"/>
    <cellStyle name="콤마 [0]_1202" xfId="36"/>
    <cellStyle name="콤마_1202" xfId="37"/>
    <cellStyle name="통화 [0]_1202" xfId="38"/>
    <cellStyle name="통화_1202" xfId="39"/>
    <cellStyle name="표준_(정보부문)월별인원계획" xfId="40"/>
    <cellStyle name="표준_kc-elec system check lis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66675</xdr:rowOff>
    </xdr:from>
    <xdr:to>
      <xdr:col>1</xdr:col>
      <xdr:colOff>676275</xdr:colOff>
      <xdr:row>5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85775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88</xdr:row>
      <xdr:rowOff>0</xdr:rowOff>
    </xdr:from>
    <xdr:to>
      <xdr:col>1</xdr:col>
      <xdr:colOff>676275</xdr:colOff>
      <xdr:row>88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1669375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88</xdr:row>
      <xdr:rowOff>0</xdr:rowOff>
    </xdr:from>
    <xdr:to>
      <xdr:col>1</xdr:col>
      <xdr:colOff>676275</xdr:colOff>
      <xdr:row>88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1669375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SE\UTTRAN\HOSE\OFFICE\COMPANY%20LISTING\RY%20NINH%20II-RHC\DOWNLOAD\BC%20quy%20II%202007%20gui%20TTGDCK%20TP%20HC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G HOP"/>
      <sheetName val="CDKT"/>
      <sheetName val="KQHĐKD"/>
      <sheetName val="CHI TIEU TC"/>
      <sheetName val="Sheet1"/>
      <sheetName val="00000000"/>
    </sheetNames>
    <sheetDataSet>
      <sheetData sheetId="1">
        <row r="10">
          <cell r="E10">
            <v>8892647398</v>
          </cell>
        </row>
      </sheetData>
      <sheetData sheetId="2">
        <row r="11">
          <cell r="F11">
            <v>9843232388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zoomScale="85" zoomScaleNormal="85" workbookViewId="0" topLeftCell="A2">
      <selection activeCell="E45" sqref="E45"/>
    </sheetView>
  </sheetViews>
  <sheetFormatPr defaultColWidth="9.00390625" defaultRowHeight="15.75"/>
  <cols>
    <col min="1" max="1" width="5.125" style="61" customWidth="1"/>
    <col min="2" max="2" width="45.00390625" style="61" bestFit="1" customWidth="1"/>
    <col min="3" max="3" width="19.75390625" style="62" bestFit="1" customWidth="1"/>
    <col min="4" max="4" width="20.25390625" style="62" bestFit="1" customWidth="1"/>
    <col min="5" max="7" width="14.625" style="61" bestFit="1" customWidth="1"/>
    <col min="8" max="16384" width="9.00390625" style="61" customWidth="1"/>
  </cols>
  <sheetData>
    <row r="1" spans="1:4" s="42" customFormat="1" ht="33" customHeight="1" hidden="1">
      <c r="A1" s="189" t="s">
        <v>93</v>
      </c>
      <c r="B1" s="189"/>
      <c r="C1" s="189"/>
      <c r="D1" s="189"/>
    </row>
    <row r="2" spans="1:4" s="42" customFormat="1" ht="33" customHeight="1">
      <c r="A2" s="86"/>
      <c r="B2" s="86"/>
      <c r="C2" s="86"/>
      <c r="D2" s="86"/>
    </row>
    <row r="3" spans="1:4" s="42" customFormat="1" ht="6.75" customHeight="1">
      <c r="A3" s="43"/>
      <c r="B3" s="43"/>
      <c r="C3" s="63"/>
      <c r="D3" s="63"/>
    </row>
    <row r="4" spans="1:4" s="42" customFormat="1" ht="21" customHeight="1">
      <c r="A4" s="36"/>
      <c r="B4" s="183"/>
      <c r="C4" s="184"/>
      <c r="D4" s="184"/>
    </row>
    <row r="5" spans="1:4" s="44" customFormat="1" ht="20.25">
      <c r="A5" s="36"/>
      <c r="B5" s="185" t="s">
        <v>94</v>
      </c>
      <c r="C5" s="185"/>
      <c r="D5" s="185"/>
    </row>
    <row r="6" spans="1:4" s="42" customFormat="1" ht="17.25" customHeight="1">
      <c r="A6" s="36"/>
      <c r="B6" s="186" t="s">
        <v>232</v>
      </c>
      <c r="C6" s="186"/>
      <c r="D6" s="186"/>
    </row>
    <row r="7" spans="1:4" s="42" customFormat="1" ht="8.25" customHeight="1" hidden="1">
      <c r="A7" s="36"/>
      <c r="B7" s="37"/>
      <c r="C7" s="64"/>
      <c r="D7" s="64"/>
    </row>
    <row r="8" spans="1:4" s="42" customFormat="1" ht="18.75" customHeight="1">
      <c r="A8" s="187" t="s">
        <v>146</v>
      </c>
      <c r="B8" s="187"/>
      <c r="C8" s="187"/>
      <c r="D8" s="187"/>
    </row>
    <row r="9" spans="1:4" s="42" customFormat="1" ht="17.25" customHeight="1">
      <c r="A9" s="188" t="s">
        <v>95</v>
      </c>
      <c r="B9" s="188"/>
      <c r="C9" s="188"/>
      <c r="D9" s="188"/>
    </row>
    <row r="10" spans="1:4" s="42" customFormat="1" ht="3.75" customHeight="1">
      <c r="A10" s="36"/>
      <c r="B10" s="38"/>
      <c r="C10" s="65"/>
      <c r="D10" s="65"/>
    </row>
    <row r="11" spans="1:4" s="46" customFormat="1" ht="37.5" customHeight="1">
      <c r="A11" s="71" t="s">
        <v>92</v>
      </c>
      <c r="B11" s="71" t="s">
        <v>96</v>
      </c>
      <c r="C11" s="45" t="s">
        <v>223</v>
      </c>
      <c r="D11" s="45" t="s">
        <v>233</v>
      </c>
    </row>
    <row r="12" spans="1:4" s="46" customFormat="1" ht="21.75" customHeight="1">
      <c r="A12" s="47" t="s">
        <v>97</v>
      </c>
      <c r="B12" s="48" t="s">
        <v>98</v>
      </c>
      <c r="C12" s="222">
        <f>SUM(C13:C17)</f>
        <v>14432412034</v>
      </c>
      <c r="D12" s="222">
        <f>SUM(D13:D17)</f>
        <v>5626328773</v>
      </c>
    </row>
    <row r="13" spans="1:4" s="42" customFormat="1" ht="21.75" customHeight="1">
      <c r="A13" s="49">
        <v>1</v>
      </c>
      <c r="B13" s="50" t="s">
        <v>99</v>
      </c>
      <c r="C13" s="66">
        <f>CDKT!E10</f>
        <v>8892647398</v>
      </c>
      <c r="D13" s="66">
        <f>CDKT!D10</f>
        <v>2110375337</v>
      </c>
    </row>
    <row r="14" spans="1:4" s="42" customFormat="1" ht="21.75" customHeight="1">
      <c r="A14" s="49">
        <v>2</v>
      </c>
      <c r="B14" s="50" t="s">
        <v>100</v>
      </c>
      <c r="C14" s="66">
        <f>CDKT!E13</f>
        <v>0</v>
      </c>
      <c r="D14" s="66">
        <f>CDKT!D13</f>
        <v>0</v>
      </c>
    </row>
    <row r="15" spans="1:4" s="42" customFormat="1" ht="21.75" customHeight="1">
      <c r="A15" s="49">
        <v>3</v>
      </c>
      <c r="B15" s="50" t="s">
        <v>101</v>
      </c>
      <c r="C15" s="66">
        <f>CDKT!E16</f>
        <v>4086227317</v>
      </c>
      <c r="D15" s="66">
        <f>CDKT!D16</f>
        <v>1760576151</v>
      </c>
    </row>
    <row r="16" spans="1:4" s="42" customFormat="1" ht="21.75" customHeight="1">
      <c r="A16" s="49">
        <v>4</v>
      </c>
      <c r="B16" s="50" t="s">
        <v>102</v>
      </c>
      <c r="C16" s="66">
        <f>CDKT!E23</f>
        <v>1335409360</v>
      </c>
      <c r="D16" s="66">
        <f>CDKT!D23</f>
        <v>1709466217</v>
      </c>
    </row>
    <row r="17" spans="1:4" s="42" customFormat="1" ht="21.75" customHeight="1">
      <c r="A17" s="49">
        <v>5</v>
      </c>
      <c r="B17" s="50" t="s">
        <v>103</v>
      </c>
      <c r="C17" s="66">
        <f>CDKT!E26</f>
        <v>118127959</v>
      </c>
      <c r="D17" s="66">
        <f>CDKT!D26</f>
        <v>45911068</v>
      </c>
    </row>
    <row r="18" spans="1:4" s="46" customFormat="1" ht="21.75" customHeight="1">
      <c r="A18" s="51" t="s">
        <v>104</v>
      </c>
      <c r="B18" s="52" t="s">
        <v>105</v>
      </c>
      <c r="C18" s="222">
        <f>C19+C20+C25+C26+C27</f>
        <v>115225423656</v>
      </c>
      <c r="D18" s="222">
        <f>D19+D20+D25+D26+D27</f>
        <v>113428342002</v>
      </c>
    </row>
    <row r="19" spans="1:4" s="39" customFormat="1" ht="21.75" customHeight="1">
      <c r="A19" s="49">
        <v>1</v>
      </c>
      <c r="B19" s="50" t="s">
        <v>106</v>
      </c>
      <c r="C19" s="66"/>
      <c r="D19" s="66"/>
    </row>
    <row r="20" spans="1:4" s="42" customFormat="1" ht="21.75" customHeight="1">
      <c r="A20" s="49">
        <v>2</v>
      </c>
      <c r="B20" s="50" t="s">
        <v>107</v>
      </c>
      <c r="C20" s="66">
        <f>SUM(C21:C24)</f>
        <v>110748178395</v>
      </c>
      <c r="D20" s="66">
        <f>SUM(D21:D24)</f>
        <v>108725073720</v>
      </c>
    </row>
    <row r="21" spans="1:7" s="42" customFormat="1" ht="21.75" customHeight="1">
      <c r="A21" s="49"/>
      <c r="B21" s="87" t="s">
        <v>165</v>
      </c>
      <c r="C21" s="66">
        <f>CDKT!E39</f>
        <v>110748178395</v>
      </c>
      <c r="D21" s="66">
        <f>CDKT!D39</f>
        <v>108725073720</v>
      </c>
      <c r="E21" s="53"/>
      <c r="F21" s="53"/>
      <c r="G21" s="53"/>
    </row>
    <row r="22" spans="1:7" s="42" customFormat="1" ht="21.75" customHeight="1">
      <c r="A22" s="49"/>
      <c r="B22" s="87" t="s">
        <v>166</v>
      </c>
      <c r="C22" s="66">
        <f>CDKT!E45</f>
        <v>0</v>
      </c>
      <c r="D22" s="66"/>
      <c r="E22" s="53"/>
      <c r="F22" s="53"/>
      <c r="G22" s="53"/>
    </row>
    <row r="23" spans="1:7" s="42" customFormat="1" ht="21.75" customHeight="1">
      <c r="A23" s="49"/>
      <c r="B23" s="87" t="s">
        <v>167</v>
      </c>
      <c r="C23" s="66"/>
      <c r="D23" s="66"/>
      <c r="E23" s="53"/>
      <c r="F23" s="53"/>
      <c r="G23" s="53"/>
    </row>
    <row r="24" spans="1:4" s="42" customFormat="1" ht="21.75" customHeight="1">
      <c r="A24" s="49"/>
      <c r="B24" s="87" t="s">
        <v>168</v>
      </c>
      <c r="C24" s="66"/>
      <c r="D24" s="66"/>
    </row>
    <row r="25" spans="1:4" s="42" customFormat="1" ht="21.75" customHeight="1">
      <c r="A25" s="49">
        <v>3</v>
      </c>
      <c r="B25" s="50" t="s">
        <v>108</v>
      </c>
      <c r="C25" s="66"/>
      <c r="D25" s="66"/>
    </row>
    <row r="26" spans="1:4" s="42" customFormat="1" ht="21.75" customHeight="1">
      <c r="A26" s="49">
        <v>4</v>
      </c>
      <c r="B26" s="50" t="s">
        <v>109</v>
      </c>
      <c r="C26" s="66"/>
      <c r="D26" s="66"/>
    </row>
    <row r="27" spans="1:4" s="42" customFormat="1" ht="21.75" customHeight="1">
      <c r="A27" s="49">
        <v>5</v>
      </c>
      <c r="B27" s="54" t="s">
        <v>110</v>
      </c>
      <c r="C27" s="66">
        <f>CDKT!E61</f>
        <v>4477245261</v>
      </c>
      <c r="D27" s="66">
        <f>CDKT!D61</f>
        <v>4703268282</v>
      </c>
    </row>
    <row r="28" spans="1:7" s="73" customFormat="1" ht="21.75" customHeight="1">
      <c r="A28" s="96" t="s">
        <v>111</v>
      </c>
      <c r="B28" s="97" t="s">
        <v>151</v>
      </c>
      <c r="C28" s="222">
        <f>C18+C12</f>
        <v>129657835690</v>
      </c>
      <c r="D28" s="222">
        <f>D18+D12</f>
        <v>119054670775</v>
      </c>
      <c r="E28" s="98">
        <f>D28-CDKT!D65</f>
        <v>0</v>
      </c>
      <c r="F28" s="98"/>
      <c r="G28" s="98"/>
    </row>
    <row r="29" spans="1:4" s="46" customFormat="1" ht="21.75" customHeight="1">
      <c r="A29" s="51" t="s">
        <v>112</v>
      </c>
      <c r="B29" s="52" t="s">
        <v>113</v>
      </c>
      <c r="C29" s="222">
        <f>SUM(C30:C31)</f>
        <v>73819811603</v>
      </c>
      <c r="D29" s="222">
        <f>SUM(D30:D31)</f>
        <v>68603566685</v>
      </c>
    </row>
    <row r="30" spans="1:4" s="42" customFormat="1" ht="21.75" customHeight="1">
      <c r="A30" s="49">
        <v>1</v>
      </c>
      <c r="B30" s="50" t="s">
        <v>114</v>
      </c>
      <c r="C30" s="66">
        <f>CDKT!E70</f>
        <v>14403611514</v>
      </c>
      <c r="D30" s="66">
        <f>CDKT!D70</f>
        <v>9187366596</v>
      </c>
    </row>
    <row r="31" spans="1:4" s="42" customFormat="1" ht="21.75" customHeight="1">
      <c r="A31" s="49">
        <v>2</v>
      </c>
      <c r="B31" s="50" t="s">
        <v>115</v>
      </c>
      <c r="C31" s="66">
        <f>CDKT!E81</f>
        <v>59416200089</v>
      </c>
      <c r="D31" s="66">
        <f>CDKT!D81</f>
        <v>59416200089</v>
      </c>
    </row>
    <row r="32" spans="1:4" s="46" customFormat="1" ht="21.75" customHeight="1">
      <c r="A32" s="51" t="s">
        <v>116</v>
      </c>
      <c r="B32" s="52" t="s">
        <v>117</v>
      </c>
      <c r="C32" s="222">
        <f>C33+C43</f>
        <v>55838024087</v>
      </c>
      <c r="D32" s="222">
        <f>D33+D43</f>
        <v>50451104090</v>
      </c>
    </row>
    <row r="33" spans="1:4" s="42" customFormat="1" ht="21.75" customHeight="1">
      <c r="A33" s="49">
        <v>1</v>
      </c>
      <c r="B33" s="50" t="s">
        <v>117</v>
      </c>
      <c r="C33" s="66">
        <f>SUM(C34:C42)</f>
        <v>55533140308</v>
      </c>
      <c r="D33" s="66">
        <f>SUM(D34:D42)</f>
        <v>49700080311</v>
      </c>
    </row>
    <row r="34" spans="1:4" s="42" customFormat="1" ht="21.75" customHeight="1">
      <c r="A34" s="49"/>
      <c r="B34" s="50" t="s">
        <v>118</v>
      </c>
      <c r="C34" s="66">
        <f>CDKT!E91</f>
        <v>32000000000</v>
      </c>
      <c r="D34" s="66">
        <f>CDKT!D91</f>
        <v>32000000000</v>
      </c>
    </row>
    <row r="35" spans="1:4" s="42" customFormat="1" ht="21.75" customHeight="1">
      <c r="A35" s="49"/>
      <c r="B35" s="50" t="s">
        <v>119</v>
      </c>
      <c r="C35" s="66"/>
      <c r="D35" s="66"/>
    </row>
    <row r="36" spans="1:4" s="42" customFormat="1" ht="21.75" customHeight="1">
      <c r="A36" s="49"/>
      <c r="B36" s="87" t="s">
        <v>219</v>
      </c>
      <c r="C36" s="66">
        <f>D36</f>
        <v>1212070479</v>
      </c>
      <c r="D36" s="66">
        <f>CDKT!D93</f>
        <v>1212070479</v>
      </c>
    </row>
    <row r="37" spans="1:4" s="42" customFormat="1" ht="21.75" customHeight="1">
      <c r="A37" s="49"/>
      <c r="B37" s="50" t="s">
        <v>120</v>
      </c>
      <c r="C37" s="66"/>
      <c r="D37" s="66"/>
    </row>
    <row r="38" spans="1:4" s="42" customFormat="1" ht="21.75" customHeight="1">
      <c r="A38" s="49"/>
      <c r="B38" s="87" t="s">
        <v>153</v>
      </c>
      <c r="C38" s="66"/>
      <c r="D38" s="66"/>
    </row>
    <row r="39" spans="1:4" s="42" customFormat="1" ht="21.75" customHeight="1">
      <c r="A39" s="49"/>
      <c r="B39" s="87" t="s">
        <v>154</v>
      </c>
      <c r="C39" s="66"/>
      <c r="D39" s="66"/>
    </row>
    <row r="40" spans="1:4" s="42" customFormat="1" ht="21.75" customHeight="1">
      <c r="A40" s="49"/>
      <c r="B40" s="50" t="s">
        <v>121</v>
      </c>
      <c r="C40" s="66">
        <f>CDKT!E97+CDKT!E98+CDKT!E99</f>
        <v>8299703196</v>
      </c>
      <c r="D40" s="66">
        <f>CDKT!D97+CDKT!D98+CDKT!D99</f>
        <v>15101069829</v>
      </c>
    </row>
    <row r="41" spans="1:4" s="42" customFormat="1" ht="21.75" customHeight="1">
      <c r="A41" s="49"/>
      <c r="B41" s="50" t="s">
        <v>155</v>
      </c>
      <c r="C41" s="66">
        <f>CDKT!E100</f>
        <v>14021366633</v>
      </c>
      <c r="D41" s="66">
        <f>CDKT!D100</f>
        <v>1386940003</v>
      </c>
    </row>
    <row r="42" spans="1:4" s="42" customFormat="1" ht="21.75" customHeight="1">
      <c r="A42" s="49"/>
      <c r="B42" s="87" t="s">
        <v>156</v>
      </c>
      <c r="C42" s="66"/>
      <c r="D42" s="66"/>
    </row>
    <row r="43" spans="1:4" s="42" customFormat="1" ht="21.75" customHeight="1">
      <c r="A43" s="49">
        <v>2</v>
      </c>
      <c r="B43" s="50" t="s">
        <v>122</v>
      </c>
      <c r="C43" s="66">
        <f>SUM(C44:C46)</f>
        <v>304883779</v>
      </c>
      <c r="D43" s="66">
        <f>SUM(D44:D46)</f>
        <v>751023779</v>
      </c>
    </row>
    <row r="44" spans="1:4" s="42" customFormat="1" ht="21.75" customHeight="1">
      <c r="A44" s="49"/>
      <c r="B44" s="87" t="s">
        <v>157</v>
      </c>
      <c r="C44" s="66">
        <f>CDKT!E103</f>
        <v>304883779</v>
      </c>
      <c r="D44" s="66">
        <f>CDKT!D103</f>
        <v>751023779</v>
      </c>
    </row>
    <row r="45" spans="1:4" s="42" customFormat="1" ht="21.75" customHeight="1">
      <c r="A45" s="49"/>
      <c r="B45" s="87" t="s">
        <v>158</v>
      </c>
      <c r="C45" s="66"/>
      <c r="D45" s="66"/>
    </row>
    <row r="46" spans="1:4" s="42" customFormat="1" ht="21.75" customHeight="1">
      <c r="A46" s="49"/>
      <c r="B46" s="87" t="s">
        <v>159</v>
      </c>
      <c r="C46" s="66"/>
      <c r="D46" s="66"/>
    </row>
    <row r="47" spans="1:7" s="73" customFormat="1" ht="21.75" customHeight="1">
      <c r="A47" s="99" t="s">
        <v>123</v>
      </c>
      <c r="B47" s="100" t="s">
        <v>152</v>
      </c>
      <c r="C47" s="222">
        <f>C32+C29</f>
        <v>129657835690</v>
      </c>
      <c r="D47" s="222">
        <f>D32+D29</f>
        <v>119054670775</v>
      </c>
      <c r="E47" s="98"/>
      <c r="F47" s="98"/>
      <c r="G47" s="98"/>
    </row>
    <row r="48" spans="1:7" s="73" customFormat="1" ht="21.75" customHeight="1">
      <c r="A48" s="101"/>
      <c r="B48" s="103"/>
      <c r="C48" s="102"/>
      <c r="D48" s="102"/>
      <c r="E48" s="98"/>
      <c r="F48" s="98"/>
      <c r="G48" s="98"/>
    </row>
    <row r="49" spans="1:4" s="42" customFormat="1" ht="21.75" customHeight="1">
      <c r="A49" s="188" t="s">
        <v>124</v>
      </c>
      <c r="B49" s="188"/>
      <c r="C49" s="188"/>
      <c r="D49" s="188"/>
    </row>
    <row r="50" spans="1:4" s="42" customFormat="1" ht="21.75" customHeight="1">
      <c r="A50" s="188"/>
      <c r="B50" s="188"/>
      <c r="C50" s="188"/>
      <c r="D50" s="188"/>
    </row>
    <row r="51" spans="1:4" s="42" customFormat="1" ht="7.5" customHeight="1">
      <c r="A51" s="55"/>
      <c r="B51" s="56"/>
      <c r="C51" s="67"/>
      <c r="D51" s="67"/>
    </row>
    <row r="52" spans="1:4" s="46" customFormat="1" ht="21.75" customHeight="1">
      <c r="A52" s="71" t="s">
        <v>92</v>
      </c>
      <c r="B52" s="71" t="s">
        <v>125</v>
      </c>
      <c r="C52" s="109" t="s">
        <v>222</v>
      </c>
      <c r="D52" s="220" t="s">
        <v>126</v>
      </c>
    </row>
    <row r="53" spans="1:7" s="42" customFormat="1" ht="21.75" customHeight="1">
      <c r="A53" s="49">
        <v>1</v>
      </c>
      <c r="B53" s="50" t="s">
        <v>127</v>
      </c>
      <c r="C53" s="66">
        <f>KQHĐKD!D11</f>
        <v>5011610312</v>
      </c>
      <c r="D53" s="66">
        <f>KQHĐKD!F11</f>
        <v>9843232388</v>
      </c>
      <c r="E53" s="53"/>
      <c r="F53" s="53"/>
      <c r="G53" s="53"/>
    </row>
    <row r="54" spans="1:7" s="42" customFormat="1" ht="21.75" customHeight="1">
      <c r="A54" s="49">
        <v>2</v>
      </c>
      <c r="B54" s="50" t="s">
        <v>160</v>
      </c>
      <c r="C54" s="66"/>
      <c r="D54" s="66"/>
      <c r="E54" s="53"/>
      <c r="F54" s="53"/>
      <c r="G54" s="53"/>
    </row>
    <row r="55" spans="1:7" s="42" customFormat="1" ht="21.75" customHeight="1">
      <c r="A55" s="49">
        <v>3</v>
      </c>
      <c r="B55" s="50" t="s">
        <v>128</v>
      </c>
      <c r="C55" s="66">
        <f>C53-C54</f>
        <v>5011610312</v>
      </c>
      <c r="D55" s="66">
        <f>D53-D54</f>
        <v>9843232388</v>
      </c>
      <c r="E55" s="53"/>
      <c r="F55" s="53"/>
      <c r="G55" s="53"/>
    </row>
    <row r="56" spans="1:7" s="42" customFormat="1" ht="21.75" customHeight="1">
      <c r="A56" s="49">
        <v>4</v>
      </c>
      <c r="B56" s="50" t="s">
        <v>129</v>
      </c>
      <c r="C56" s="66">
        <f>KQHĐKD!D14</f>
        <v>1117064473</v>
      </c>
      <c r="D56" s="66">
        <f>KQHĐKD!F14</f>
        <v>3349755549</v>
      </c>
      <c r="E56" s="53"/>
      <c r="F56" s="53"/>
      <c r="G56" s="53"/>
    </row>
    <row r="57" spans="1:7" s="42" customFormat="1" ht="21.75" customHeight="1">
      <c r="A57" s="49">
        <v>5</v>
      </c>
      <c r="B57" s="50" t="s">
        <v>130</v>
      </c>
      <c r="C57" s="66">
        <f>C55-C56</f>
        <v>3894545839</v>
      </c>
      <c r="D57" s="66">
        <f>D55-D56</f>
        <v>6493476839</v>
      </c>
      <c r="E57" s="53"/>
      <c r="F57" s="53"/>
      <c r="G57" s="53"/>
    </row>
    <row r="58" spans="1:7" s="42" customFormat="1" ht="21.75" customHeight="1">
      <c r="A58" s="49">
        <v>6</v>
      </c>
      <c r="B58" s="50" t="s">
        <v>131</v>
      </c>
      <c r="C58" s="66">
        <f>D58</f>
        <v>0</v>
      </c>
      <c r="D58" s="66">
        <f>KQHĐKD!F16</f>
        <v>0</v>
      </c>
      <c r="E58" s="53"/>
      <c r="F58" s="53"/>
      <c r="G58" s="53"/>
    </row>
    <row r="59" spans="1:7" s="42" customFormat="1" ht="21.75" customHeight="1">
      <c r="A59" s="49">
        <v>7</v>
      </c>
      <c r="B59" s="50" t="s">
        <v>132</v>
      </c>
      <c r="C59" s="66">
        <f>KQHĐKD!D17</f>
        <v>1852053941</v>
      </c>
      <c r="D59" s="66">
        <f>KQHĐKD!F17</f>
        <v>3632553941</v>
      </c>
      <c r="E59" s="53"/>
      <c r="F59" s="53"/>
      <c r="G59" s="53"/>
    </row>
    <row r="60" spans="1:7" s="42" customFormat="1" ht="21.75" customHeight="1">
      <c r="A60" s="49">
        <v>8</v>
      </c>
      <c r="B60" s="50" t="s">
        <v>133</v>
      </c>
      <c r="C60" s="66">
        <f>KQHĐKD!D18</f>
        <v>0</v>
      </c>
      <c r="D60" s="66">
        <f>KQHĐKD!F18</f>
        <v>0</v>
      </c>
      <c r="E60" s="53"/>
      <c r="F60" s="53"/>
      <c r="G60" s="53"/>
    </row>
    <row r="61" spans="1:7" s="42" customFormat="1" ht="21.75" customHeight="1">
      <c r="A61" s="49">
        <v>9</v>
      </c>
      <c r="B61" s="50" t="s">
        <v>134</v>
      </c>
      <c r="C61" s="66">
        <f>KQHĐKD!D19</f>
        <v>891309895</v>
      </c>
      <c r="D61" s="66">
        <f>KQHĐKD!F19</f>
        <v>1473982895</v>
      </c>
      <c r="E61" s="53"/>
      <c r="F61" s="53"/>
      <c r="G61" s="53"/>
    </row>
    <row r="62" spans="1:7" s="42" customFormat="1" ht="21.75" customHeight="1">
      <c r="A62" s="49">
        <v>10</v>
      </c>
      <c r="B62" s="50" t="s">
        <v>135</v>
      </c>
      <c r="C62" s="66">
        <f>C57+C58-C59-C60-C61</f>
        <v>1151182003</v>
      </c>
      <c r="D62" s="66">
        <f>D57+D58-D59-D60-D61</f>
        <v>1386940003</v>
      </c>
      <c r="E62" s="53"/>
      <c r="F62" s="53"/>
      <c r="G62" s="53"/>
    </row>
    <row r="63" spans="1:7" s="42" customFormat="1" ht="21.75" customHeight="1">
      <c r="A63" s="49">
        <v>11</v>
      </c>
      <c r="B63" s="50" t="s">
        <v>136</v>
      </c>
      <c r="C63" s="66">
        <f>KQHĐKD!D21</f>
        <v>0</v>
      </c>
      <c r="D63" s="66">
        <f>KQHĐKD!F21</f>
        <v>0</v>
      </c>
      <c r="E63" s="53"/>
      <c r="F63" s="53"/>
      <c r="G63" s="53"/>
    </row>
    <row r="64" spans="1:7" s="42" customFormat="1" ht="21.75" customHeight="1">
      <c r="A64" s="49">
        <v>12</v>
      </c>
      <c r="B64" s="50" t="s">
        <v>137</v>
      </c>
      <c r="C64" s="66">
        <f>KQHĐKD!D22</f>
        <v>0</v>
      </c>
      <c r="D64" s="66">
        <f>KQHĐKD!F22</f>
        <v>0</v>
      </c>
      <c r="E64" s="53"/>
      <c r="F64" s="53"/>
      <c r="G64" s="53"/>
    </row>
    <row r="65" spans="1:7" s="42" customFormat="1" ht="21.75" customHeight="1">
      <c r="A65" s="49">
        <v>13</v>
      </c>
      <c r="B65" s="50" t="s">
        <v>138</v>
      </c>
      <c r="C65" s="66">
        <f>C63-C64</f>
        <v>0</v>
      </c>
      <c r="D65" s="66">
        <f>D63-D64</f>
        <v>0</v>
      </c>
      <c r="E65" s="53"/>
      <c r="F65" s="53"/>
      <c r="G65" s="53"/>
    </row>
    <row r="66" spans="1:7" s="42" customFormat="1" ht="21.75" customHeight="1">
      <c r="A66" s="49">
        <v>14</v>
      </c>
      <c r="B66" s="87" t="s">
        <v>161</v>
      </c>
      <c r="C66" s="66">
        <f>C62+C65</f>
        <v>1151182003</v>
      </c>
      <c r="D66" s="66">
        <f>D62+D65</f>
        <v>1386940003</v>
      </c>
      <c r="E66" s="221"/>
      <c r="F66" s="53"/>
      <c r="G66" s="53"/>
    </row>
    <row r="67" spans="1:7" s="42" customFormat="1" ht="21.75" customHeight="1">
      <c r="A67" s="49">
        <v>15</v>
      </c>
      <c r="B67" s="50" t="s">
        <v>139</v>
      </c>
      <c r="C67" s="66">
        <f>KQHĐKD!D25</f>
        <v>57559100.150000006</v>
      </c>
      <c r="D67" s="66">
        <f>KQHĐKD!F25</f>
        <v>69347000.15</v>
      </c>
      <c r="E67" s="53"/>
      <c r="F67" s="53"/>
      <c r="G67" s="53"/>
    </row>
    <row r="68" spans="1:7" s="42" customFormat="1" ht="21.75" customHeight="1">
      <c r="A68" s="49">
        <v>16</v>
      </c>
      <c r="B68" s="50" t="s">
        <v>162</v>
      </c>
      <c r="C68" s="66">
        <f>C66-C67</f>
        <v>1093622902.85</v>
      </c>
      <c r="D68" s="66">
        <f>D66-D67</f>
        <v>1317593002.85</v>
      </c>
      <c r="E68" s="53"/>
      <c r="F68" s="53"/>
      <c r="G68" s="53"/>
    </row>
    <row r="69" spans="1:7" s="42" customFormat="1" ht="21.75" customHeight="1">
      <c r="A69" s="49">
        <v>17</v>
      </c>
      <c r="B69" s="87" t="s">
        <v>164</v>
      </c>
      <c r="C69" s="107"/>
      <c r="D69" s="107"/>
      <c r="E69" s="53"/>
      <c r="F69" s="53"/>
      <c r="G69" s="53"/>
    </row>
    <row r="70" spans="1:7" s="42" customFormat="1" ht="21.75" customHeight="1">
      <c r="A70" s="49">
        <v>17</v>
      </c>
      <c r="B70" s="87" t="s">
        <v>163</v>
      </c>
      <c r="C70" s="114"/>
      <c r="D70" s="114"/>
      <c r="E70" s="53"/>
      <c r="F70" s="53"/>
      <c r="G70" s="53"/>
    </row>
    <row r="71" spans="1:7" s="42" customFormat="1" ht="21.75" customHeight="1" hidden="1">
      <c r="A71" s="57">
        <v>18</v>
      </c>
      <c r="B71" s="58" t="s">
        <v>140</v>
      </c>
      <c r="C71" s="68"/>
      <c r="D71" s="68"/>
      <c r="E71" s="53"/>
      <c r="F71" s="53"/>
      <c r="G71" s="53"/>
    </row>
    <row r="72" spans="1:7" s="42" customFormat="1" ht="9.75" customHeight="1">
      <c r="A72" s="40"/>
      <c r="B72" s="41"/>
      <c r="C72" s="69"/>
      <c r="D72" s="69"/>
      <c r="G72" s="53"/>
    </row>
    <row r="73" spans="1:4" s="42" customFormat="1" ht="15.75">
      <c r="A73" s="59"/>
      <c r="B73" s="60"/>
      <c r="C73" s="70"/>
      <c r="D73" s="70"/>
    </row>
    <row r="74" spans="3:4" ht="15.75">
      <c r="C74" s="190" t="str">
        <f>KQHĐKD!D30</f>
        <v>Yaly, ngµy 25 th¸ng 07 n¨m 2007</v>
      </c>
      <c r="D74" s="190"/>
    </row>
    <row r="75" spans="1:4" s="84" customFormat="1" ht="15.75">
      <c r="A75" s="84" t="s">
        <v>149</v>
      </c>
      <c r="C75" s="191" t="s">
        <v>148</v>
      </c>
      <c r="D75" s="191"/>
    </row>
    <row r="80" spans="2:4" ht="15.75">
      <c r="B80" s="85" t="s">
        <v>147</v>
      </c>
      <c r="C80" s="182" t="s">
        <v>221</v>
      </c>
      <c r="D80" s="182"/>
    </row>
  </sheetData>
  <mergeCells count="11">
    <mergeCell ref="A1:D1"/>
    <mergeCell ref="C74:D74"/>
    <mergeCell ref="C75:D75"/>
    <mergeCell ref="C80:D80"/>
    <mergeCell ref="B4:D4"/>
    <mergeCell ref="B5:D5"/>
    <mergeCell ref="B6:D6"/>
    <mergeCell ref="A8:D8"/>
    <mergeCell ref="A9:D9"/>
    <mergeCell ref="A49:D49"/>
    <mergeCell ref="A50:D50"/>
  </mergeCells>
  <printOptions/>
  <pageMargins left="0.65" right="0.28" top="0.5" bottom="0.5" header="0.5" footer="0.5"/>
  <pageSetup horizontalDpi="600" verticalDpi="6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"/>
  <sheetViews>
    <sheetView tabSelected="1" workbookViewId="0" topLeftCell="A7">
      <pane xSplit="1" ySplit="2" topLeftCell="B99" activePane="bottomRight" state="frozen"/>
      <selection pane="topLeft" activeCell="A7" sqref="A7"/>
      <selection pane="topRight" activeCell="B7" sqref="B7"/>
      <selection pane="bottomLeft" activeCell="A9" sqref="A9"/>
      <selection pane="bottomRight" activeCell="D110" sqref="D110"/>
    </sheetView>
  </sheetViews>
  <sheetFormatPr defaultColWidth="9.00390625" defaultRowHeight="15.75"/>
  <cols>
    <col min="1" max="1" width="45.00390625" style="0" customWidth="1"/>
    <col min="2" max="2" width="7.375" style="0" customWidth="1"/>
    <col min="3" max="3" width="8.875" style="0" customWidth="1"/>
    <col min="4" max="4" width="15.875" style="0" customWidth="1"/>
    <col min="5" max="5" width="16.00390625" style="0" customWidth="1"/>
    <col min="6" max="6" width="17.375" style="0" customWidth="1"/>
  </cols>
  <sheetData>
    <row r="1" ht="15.75">
      <c r="A1" s="75" t="s">
        <v>145</v>
      </c>
    </row>
    <row r="2" ht="15.75">
      <c r="A2" s="75" t="s">
        <v>146</v>
      </c>
    </row>
    <row r="3" spans="1:5" ht="10.5" customHeight="1">
      <c r="A3" s="11"/>
      <c r="B3" s="13"/>
      <c r="C3" s="13"/>
      <c r="D3" s="31"/>
      <c r="E3" s="31"/>
    </row>
    <row r="4" spans="1:5" ht="22.5" customHeight="1">
      <c r="A4" s="192" t="s">
        <v>45</v>
      </c>
      <c r="B4" s="192"/>
      <c r="C4" s="192"/>
      <c r="D4" s="192"/>
      <c r="E4" s="192"/>
    </row>
    <row r="5" spans="1:5" ht="15.75">
      <c r="A5" s="193" t="s">
        <v>231</v>
      </c>
      <c r="B5" s="193"/>
      <c r="C5" s="193"/>
      <c r="D5" s="193"/>
      <c r="E5" s="193"/>
    </row>
    <row r="6" spans="1:5" ht="9.75" customHeight="1">
      <c r="A6" s="11"/>
      <c r="B6" s="13"/>
      <c r="C6" s="13"/>
      <c r="D6" s="194"/>
      <c r="E6" s="195"/>
    </row>
    <row r="7" spans="1:5" ht="25.5">
      <c r="A7" s="23" t="s">
        <v>0</v>
      </c>
      <c r="B7" s="12" t="s">
        <v>43</v>
      </c>
      <c r="C7" s="12" t="s">
        <v>90</v>
      </c>
      <c r="D7" s="110" t="s">
        <v>228</v>
      </c>
      <c r="E7" s="32" t="s">
        <v>1</v>
      </c>
    </row>
    <row r="8" spans="1:5" ht="15.75">
      <c r="A8" s="34">
        <v>1</v>
      </c>
      <c r="B8" s="34">
        <v>2</v>
      </c>
      <c r="C8" s="34">
        <v>3</v>
      </c>
      <c r="D8" s="34">
        <v>4</v>
      </c>
      <c r="E8" s="34">
        <v>5</v>
      </c>
    </row>
    <row r="9" spans="1:6" ht="15.75">
      <c r="A9" s="14" t="s">
        <v>3</v>
      </c>
      <c r="B9" s="15">
        <v>100</v>
      </c>
      <c r="C9" s="15"/>
      <c r="D9" s="16">
        <f>D10+D13+D16+D23+D26</f>
        <v>5626328773</v>
      </c>
      <c r="E9" s="16">
        <v>14432412034</v>
      </c>
      <c r="F9" s="72"/>
    </row>
    <row r="10" spans="1:5" ht="15.75">
      <c r="A10" s="17" t="s">
        <v>4</v>
      </c>
      <c r="B10" s="18">
        <v>110</v>
      </c>
      <c r="C10" s="18"/>
      <c r="D10" s="19">
        <f>SUM(D11:D12)</f>
        <v>2110375337</v>
      </c>
      <c r="E10" s="19">
        <v>8892647398</v>
      </c>
    </row>
    <row r="11" spans="1:5" ht="15.75">
      <c r="A11" s="20" t="s">
        <v>5</v>
      </c>
      <c r="B11" s="21">
        <v>111</v>
      </c>
      <c r="C11" s="21" t="s">
        <v>170</v>
      </c>
      <c r="D11" s="22">
        <v>2110375337</v>
      </c>
      <c r="E11" s="22">
        <v>8892647398</v>
      </c>
    </row>
    <row r="12" spans="1:5" ht="15.75">
      <c r="A12" s="20" t="s">
        <v>6</v>
      </c>
      <c r="B12" s="21">
        <v>112</v>
      </c>
      <c r="C12" s="21"/>
      <c r="D12" s="22"/>
      <c r="E12" s="22"/>
    </row>
    <row r="13" spans="1:5" ht="15.75">
      <c r="A13" s="17" t="s">
        <v>7</v>
      </c>
      <c r="B13" s="18">
        <v>120</v>
      </c>
      <c r="C13" s="18" t="s">
        <v>171</v>
      </c>
      <c r="D13" s="22">
        <f>SUM(D14:D15)</f>
        <v>0</v>
      </c>
      <c r="E13" s="19">
        <v>0</v>
      </c>
    </row>
    <row r="14" spans="1:5" ht="15.75">
      <c r="A14" s="20" t="s">
        <v>8</v>
      </c>
      <c r="B14" s="21">
        <v>121</v>
      </c>
      <c r="C14" s="21">
        <v>11</v>
      </c>
      <c r="D14" s="22"/>
      <c r="E14" s="22"/>
    </row>
    <row r="15" spans="1:5" ht="15.75">
      <c r="A15" s="20" t="s">
        <v>9</v>
      </c>
      <c r="B15" s="21">
        <v>129</v>
      </c>
      <c r="C15" s="21"/>
      <c r="D15" s="22"/>
      <c r="E15" s="22"/>
    </row>
    <row r="16" spans="1:5" ht="15.75">
      <c r="A16" s="17" t="s">
        <v>10</v>
      </c>
      <c r="B16" s="18">
        <v>130</v>
      </c>
      <c r="C16" s="18"/>
      <c r="D16" s="19">
        <f>SUM(D17:D22)</f>
        <v>1760576151</v>
      </c>
      <c r="E16" s="19">
        <v>4086227317</v>
      </c>
    </row>
    <row r="17" spans="1:5" ht="15.75">
      <c r="A17" s="20" t="s">
        <v>11</v>
      </c>
      <c r="B17" s="21">
        <v>131</v>
      </c>
      <c r="C17" s="21"/>
      <c r="D17" s="22">
        <v>1641411539</v>
      </c>
      <c r="E17" s="22">
        <v>4037592665</v>
      </c>
    </row>
    <row r="18" spans="1:5" ht="15.75">
      <c r="A18" s="20" t="s">
        <v>12</v>
      </c>
      <c r="B18" s="21">
        <v>132</v>
      </c>
      <c r="C18" s="21"/>
      <c r="D18" s="22"/>
      <c r="E18" s="22"/>
    </row>
    <row r="19" spans="1:5" ht="15.75">
      <c r="A19" s="20" t="s">
        <v>13</v>
      </c>
      <c r="B19" s="21">
        <v>133</v>
      </c>
      <c r="C19" s="21"/>
      <c r="D19" s="22"/>
      <c r="E19" s="22"/>
    </row>
    <row r="20" spans="1:5" ht="15.75">
      <c r="A20" s="20" t="s">
        <v>14</v>
      </c>
      <c r="B20" s="21">
        <v>134</v>
      </c>
      <c r="C20" s="21"/>
      <c r="D20" s="22"/>
      <c r="E20" s="22"/>
    </row>
    <row r="21" spans="1:6" ht="15.75">
      <c r="A21" s="20" t="s">
        <v>15</v>
      </c>
      <c r="B21" s="21">
        <v>135</v>
      </c>
      <c r="C21" s="21" t="s">
        <v>172</v>
      </c>
      <c r="D21" s="22">
        <v>119164612</v>
      </c>
      <c r="E21" s="22">
        <v>48634652</v>
      </c>
      <c r="F21" s="72">
        <f>E21-90071818</f>
        <v>-41437166</v>
      </c>
    </row>
    <row r="22" spans="1:5" ht="15.75">
      <c r="A22" s="20" t="s">
        <v>16</v>
      </c>
      <c r="B22" s="21">
        <v>139</v>
      </c>
      <c r="C22" s="21"/>
      <c r="D22" s="22"/>
      <c r="E22" s="22"/>
    </row>
    <row r="23" spans="1:5" ht="15.75">
      <c r="A23" s="17" t="s">
        <v>17</v>
      </c>
      <c r="B23" s="18">
        <v>140</v>
      </c>
      <c r="C23" s="18"/>
      <c r="D23" s="19">
        <f>SUM(D24:D25)</f>
        <v>1709466217</v>
      </c>
      <c r="E23" s="19">
        <v>1335409360</v>
      </c>
    </row>
    <row r="24" spans="1:5" ht="15.75">
      <c r="A24" s="20" t="s">
        <v>18</v>
      </c>
      <c r="B24" s="21">
        <v>141</v>
      </c>
      <c r="C24" s="21" t="s">
        <v>173</v>
      </c>
      <c r="D24" s="22">
        <v>1709466217</v>
      </c>
      <c r="E24" s="22">
        <v>1335409360</v>
      </c>
    </row>
    <row r="25" spans="1:5" ht="15.75">
      <c r="A25" s="20" t="s">
        <v>19</v>
      </c>
      <c r="B25" s="21">
        <v>149</v>
      </c>
      <c r="C25" s="21"/>
      <c r="D25" s="22">
        <v>0</v>
      </c>
      <c r="E25" s="22">
        <v>0</v>
      </c>
    </row>
    <row r="26" spans="1:5" ht="15.75">
      <c r="A26" s="17" t="s">
        <v>20</v>
      </c>
      <c r="B26" s="18">
        <v>150</v>
      </c>
      <c r="C26" s="18"/>
      <c r="D26" s="19">
        <f>SUM(D27:D30)</f>
        <v>45911068</v>
      </c>
      <c r="E26" s="19">
        <v>118127959</v>
      </c>
    </row>
    <row r="27" spans="1:5" ht="15.75">
      <c r="A27" s="20" t="s">
        <v>21</v>
      </c>
      <c r="B27" s="21">
        <v>151</v>
      </c>
      <c r="C27" s="21"/>
      <c r="D27" s="22">
        <v>0</v>
      </c>
      <c r="E27" s="22">
        <v>0</v>
      </c>
    </row>
    <row r="28" spans="1:5" ht="15.75">
      <c r="A28" s="104" t="s">
        <v>174</v>
      </c>
      <c r="B28" s="21">
        <v>152</v>
      </c>
      <c r="C28" s="21"/>
      <c r="D28" s="22"/>
      <c r="E28" s="22"/>
    </row>
    <row r="29" spans="1:5" ht="15.75">
      <c r="A29" s="104" t="s">
        <v>175</v>
      </c>
      <c r="B29" s="21">
        <v>154</v>
      </c>
      <c r="C29" s="21" t="s">
        <v>176</v>
      </c>
      <c r="D29" s="22"/>
      <c r="E29" s="22"/>
    </row>
    <row r="30" spans="1:5" ht="15.75">
      <c r="A30" s="20" t="s">
        <v>177</v>
      </c>
      <c r="B30" s="21">
        <v>158</v>
      </c>
      <c r="C30" s="21"/>
      <c r="D30" s="22">
        <v>45911068</v>
      </c>
      <c r="E30" s="22">
        <v>118127959</v>
      </c>
    </row>
    <row r="31" spans="1:6" ht="15.75">
      <c r="A31" s="17" t="s">
        <v>89</v>
      </c>
      <c r="B31" s="18">
        <v>200</v>
      </c>
      <c r="C31" s="18"/>
      <c r="D31" s="19">
        <f>D32+D38+D49+D52+D61</f>
        <v>113428342002</v>
      </c>
      <c r="E31" s="19">
        <v>115225423656</v>
      </c>
      <c r="F31" s="72"/>
    </row>
    <row r="32" spans="1:5" ht="15.75">
      <c r="A32" s="17" t="s">
        <v>22</v>
      </c>
      <c r="B32" s="18">
        <v>210</v>
      </c>
      <c r="C32" s="18"/>
      <c r="D32" s="19">
        <f>SUM(D33:D37)</f>
        <v>0</v>
      </c>
      <c r="E32" s="19">
        <v>0</v>
      </c>
    </row>
    <row r="33" spans="1:5" ht="15.75">
      <c r="A33" s="20" t="s">
        <v>23</v>
      </c>
      <c r="B33" s="21">
        <v>211</v>
      </c>
      <c r="C33" s="21"/>
      <c r="D33" s="22"/>
      <c r="E33" s="22"/>
    </row>
    <row r="34" spans="1:5" ht="15.75">
      <c r="A34" s="104" t="s">
        <v>178</v>
      </c>
      <c r="B34" s="21">
        <v>212</v>
      </c>
      <c r="C34" s="21"/>
      <c r="D34" s="22"/>
      <c r="E34" s="22"/>
    </row>
    <row r="35" spans="1:5" ht="15.75">
      <c r="A35" s="20" t="s">
        <v>179</v>
      </c>
      <c r="B35" s="21">
        <v>213</v>
      </c>
      <c r="C35" s="21" t="s">
        <v>180</v>
      </c>
      <c r="D35" s="22"/>
      <c r="E35" s="22"/>
    </row>
    <row r="36" spans="1:5" ht="15.75">
      <c r="A36" s="20" t="s">
        <v>24</v>
      </c>
      <c r="B36" s="21">
        <v>218</v>
      </c>
      <c r="C36" s="21" t="s">
        <v>181</v>
      </c>
      <c r="D36" s="22"/>
      <c r="E36" s="22"/>
    </row>
    <row r="37" spans="1:5" ht="15.75">
      <c r="A37" s="20" t="s">
        <v>25</v>
      </c>
      <c r="B37" s="21">
        <v>219</v>
      </c>
      <c r="C37" s="21"/>
      <c r="D37" s="22"/>
      <c r="E37" s="22"/>
    </row>
    <row r="38" spans="1:6" ht="15.75">
      <c r="A38" s="17" t="s">
        <v>26</v>
      </c>
      <c r="B38" s="18">
        <v>220</v>
      </c>
      <c r="C38" s="18"/>
      <c r="D38" s="19">
        <f>D39+D42+D45+D48</f>
        <v>108725073720</v>
      </c>
      <c r="E38" s="19">
        <v>110748178395</v>
      </c>
      <c r="F38" s="72">
        <f>113814260820-D38</f>
        <v>5089187100</v>
      </c>
    </row>
    <row r="39" spans="1:5" ht="15.75">
      <c r="A39" s="20" t="s">
        <v>27</v>
      </c>
      <c r="B39" s="21">
        <v>221</v>
      </c>
      <c r="C39" s="21" t="s">
        <v>182</v>
      </c>
      <c r="D39" s="22">
        <f>D40+D41</f>
        <v>108725073720</v>
      </c>
      <c r="E39" s="22">
        <v>110748178395</v>
      </c>
    </row>
    <row r="40" spans="1:5" ht="15.75">
      <c r="A40" s="20" t="s">
        <v>28</v>
      </c>
      <c r="B40" s="21">
        <v>222</v>
      </c>
      <c r="C40" s="21"/>
      <c r="D40" s="22">
        <v>146522010094</v>
      </c>
      <c r="E40" s="22">
        <v>146522010094</v>
      </c>
    </row>
    <row r="41" spans="1:5" ht="15.75">
      <c r="A41" s="20" t="s">
        <v>29</v>
      </c>
      <c r="B41" s="21">
        <v>223</v>
      </c>
      <c r="C41" s="21"/>
      <c r="D41" s="22">
        <v>-37796936374</v>
      </c>
      <c r="E41" s="22">
        <v>-35773831699</v>
      </c>
    </row>
    <row r="42" spans="1:5" ht="15.75">
      <c r="A42" s="20" t="s">
        <v>30</v>
      </c>
      <c r="B42" s="21">
        <v>224</v>
      </c>
      <c r="C42" s="21" t="s">
        <v>183</v>
      </c>
      <c r="D42" s="22">
        <f>D43+D44</f>
        <v>0</v>
      </c>
      <c r="E42" s="22">
        <v>0</v>
      </c>
    </row>
    <row r="43" spans="1:5" ht="15.75">
      <c r="A43" s="20" t="s">
        <v>28</v>
      </c>
      <c r="B43" s="21">
        <v>225</v>
      </c>
      <c r="C43" s="21"/>
      <c r="D43" s="22"/>
      <c r="E43" s="22"/>
    </row>
    <row r="44" spans="1:5" ht="15.75">
      <c r="A44" s="20" t="s">
        <v>29</v>
      </c>
      <c r="B44" s="21">
        <v>226</v>
      </c>
      <c r="C44" s="21"/>
      <c r="D44" s="22"/>
      <c r="E44" s="22"/>
    </row>
    <row r="45" spans="1:5" ht="15.75">
      <c r="A45" s="20" t="s">
        <v>31</v>
      </c>
      <c r="B45" s="21">
        <v>227</v>
      </c>
      <c r="C45" s="21" t="s">
        <v>184</v>
      </c>
      <c r="D45" s="22">
        <f>D46+D47</f>
        <v>0</v>
      </c>
      <c r="E45" s="22">
        <v>0</v>
      </c>
    </row>
    <row r="46" spans="1:5" ht="15.75">
      <c r="A46" s="20" t="s">
        <v>28</v>
      </c>
      <c r="B46" s="21">
        <v>228</v>
      </c>
      <c r="C46" s="21"/>
      <c r="D46" s="22"/>
      <c r="E46" s="22"/>
    </row>
    <row r="47" spans="1:6" ht="15.75">
      <c r="A47" s="20" t="s">
        <v>29</v>
      </c>
      <c r="B47" s="21">
        <v>229</v>
      </c>
      <c r="C47" s="21"/>
      <c r="D47" s="22"/>
      <c r="E47" s="22"/>
      <c r="F47">
        <v>-75785877</v>
      </c>
    </row>
    <row r="48" spans="1:5" ht="15.75">
      <c r="A48" s="20" t="s">
        <v>44</v>
      </c>
      <c r="B48" s="21">
        <v>230</v>
      </c>
      <c r="C48" s="21" t="s">
        <v>185</v>
      </c>
      <c r="D48" s="22"/>
      <c r="E48" s="22"/>
    </row>
    <row r="49" spans="1:5" ht="15.75">
      <c r="A49" s="17" t="s">
        <v>32</v>
      </c>
      <c r="B49" s="18">
        <v>240</v>
      </c>
      <c r="C49" s="18" t="s">
        <v>186</v>
      </c>
      <c r="D49" s="19">
        <f>SUM(D50:D51)</f>
        <v>0</v>
      </c>
      <c r="E49" s="19">
        <v>0</v>
      </c>
    </row>
    <row r="50" spans="1:5" ht="15.75" hidden="1">
      <c r="A50" s="20" t="s">
        <v>28</v>
      </c>
      <c r="B50" s="21">
        <v>241</v>
      </c>
      <c r="C50" s="21"/>
      <c r="D50" s="22"/>
      <c r="E50" s="22"/>
    </row>
    <row r="51" spans="1:5" ht="15.75" hidden="1">
      <c r="A51" s="20" t="s">
        <v>29</v>
      </c>
      <c r="B51" s="21">
        <v>242</v>
      </c>
      <c r="C51" s="21"/>
      <c r="D51" s="22"/>
      <c r="E51" s="22"/>
    </row>
    <row r="52" spans="1:5" ht="15.75">
      <c r="A52" s="17" t="s">
        <v>33</v>
      </c>
      <c r="B52" s="18">
        <v>250</v>
      </c>
      <c r="C52" s="18"/>
      <c r="D52" s="19">
        <f>SUM(D53:D56)</f>
        <v>0</v>
      </c>
      <c r="E52" s="19">
        <v>0</v>
      </c>
    </row>
    <row r="53" spans="1:5" ht="15.75" hidden="1">
      <c r="A53" s="20" t="s">
        <v>34</v>
      </c>
      <c r="B53" s="21">
        <v>251</v>
      </c>
      <c r="C53" s="21"/>
      <c r="D53" s="22"/>
      <c r="E53" s="22"/>
    </row>
    <row r="54" spans="1:5" ht="15.75" hidden="1">
      <c r="A54" s="20" t="s">
        <v>35</v>
      </c>
      <c r="B54" s="21">
        <v>252</v>
      </c>
      <c r="C54" s="21"/>
      <c r="D54" s="22"/>
      <c r="E54" s="22"/>
    </row>
    <row r="55" spans="1:5" ht="15.75" hidden="1">
      <c r="A55" s="20" t="s">
        <v>36</v>
      </c>
      <c r="B55" s="21">
        <v>258</v>
      </c>
      <c r="C55" s="21"/>
      <c r="D55" s="22"/>
      <c r="E55" s="22"/>
    </row>
    <row r="56" spans="1:5" ht="15.75" hidden="1">
      <c r="A56" s="20" t="s">
        <v>37</v>
      </c>
      <c r="B56" s="21">
        <v>259</v>
      </c>
      <c r="C56" s="21"/>
      <c r="D56" s="22"/>
      <c r="E56" s="22"/>
    </row>
    <row r="57" spans="1:5" s="74" customFormat="1" ht="15">
      <c r="A57" s="104" t="s">
        <v>187</v>
      </c>
      <c r="B57" s="105">
        <v>251</v>
      </c>
      <c r="C57" s="105"/>
      <c r="D57" s="106"/>
      <c r="E57" s="106"/>
    </row>
    <row r="58" spans="1:5" s="74" customFormat="1" ht="15">
      <c r="A58" s="104" t="s">
        <v>188</v>
      </c>
      <c r="B58" s="105">
        <v>252</v>
      </c>
      <c r="C58" s="105"/>
      <c r="D58" s="106"/>
      <c r="E58" s="106"/>
    </row>
    <row r="59" spans="1:5" s="74" customFormat="1" ht="15">
      <c r="A59" s="104" t="s">
        <v>189</v>
      </c>
      <c r="B59" s="105">
        <v>258</v>
      </c>
      <c r="C59" s="105" t="s">
        <v>191</v>
      </c>
      <c r="D59" s="106"/>
      <c r="E59" s="106"/>
    </row>
    <row r="60" spans="1:5" s="74" customFormat="1" ht="15">
      <c r="A60" s="104" t="s">
        <v>190</v>
      </c>
      <c r="B60" s="105">
        <v>259</v>
      </c>
      <c r="C60" s="105"/>
      <c r="D60" s="106"/>
      <c r="E60" s="106"/>
    </row>
    <row r="61" spans="1:5" ht="15.75">
      <c r="A61" s="17" t="s">
        <v>38</v>
      </c>
      <c r="B61" s="18">
        <v>260</v>
      </c>
      <c r="C61" s="18"/>
      <c r="D61" s="19">
        <f>SUM(D62:D64)</f>
        <v>4703268282</v>
      </c>
      <c r="E61" s="19">
        <v>4477245261</v>
      </c>
    </row>
    <row r="62" spans="1:5" ht="15.75">
      <c r="A62" s="20" t="s">
        <v>39</v>
      </c>
      <c r="B62" s="21">
        <v>261</v>
      </c>
      <c r="C62" s="21" t="s">
        <v>192</v>
      </c>
      <c r="D62" s="22">
        <v>4703268282</v>
      </c>
      <c r="E62" s="22">
        <v>4477245261</v>
      </c>
    </row>
    <row r="63" spans="1:5" ht="15.75">
      <c r="A63" s="20" t="s">
        <v>40</v>
      </c>
      <c r="B63" s="21">
        <v>262</v>
      </c>
      <c r="C63" s="21" t="s">
        <v>193</v>
      </c>
      <c r="D63" s="22"/>
      <c r="E63" s="22"/>
    </row>
    <row r="64" spans="1:5" ht="15.75">
      <c r="A64" s="25" t="s">
        <v>41</v>
      </c>
      <c r="B64" s="26">
        <v>268</v>
      </c>
      <c r="C64" s="26"/>
      <c r="D64" s="22"/>
      <c r="E64" s="27"/>
    </row>
    <row r="65" spans="1:6" ht="21" customHeight="1">
      <c r="A65" s="28" t="s">
        <v>42</v>
      </c>
      <c r="B65" s="29">
        <v>270</v>
      </c>
      <c r="C65" s="29"/>
      <c r="D65" s="30">
        <f>D9+D31</f>
        <v>119054670775</v>
      </c>
      <c r="E65" s="30">
        <f>E9+E31</f>
        <v>129657835690</v>
      </c>
      <c r="F65" s="72"/>
    </row>
    <row r="66" spans="1:5" ht="15.75">
      <c r="A66" s="11"/>
      <c r="B66" s="13"/>
      <c r="C66" s="13"/>
      <c r="D66" s="31"/>
      <c r="E66" s="31"/>
    </row>
    <row r="67" spans="1:5" ht="25.5">
      <c r="A67" s="23" t="s">
        <v>46</v>
      </c>
      <c r="B67" s="12" t="s">
        <v>43</v>
      </c>
      <c r="C67" s="12" t="s">
        <v>2</v>
      </c>
      <c r="D67" s="32" t="s">
        <v>91</v>
      </c>
      <c r="E67" s="32" t="s">
        <v>1</v>
      </c>
    </row>
    <row r="68" spans="1:5" ht="15.75">
      <c r="A68" s="24">
        <v>1</v>
      </c>
      <c r="B68" s="24">
        <v>2</v>
      </c>
      <c r="C68" s="24">
        <v>3</v>
      </c>
      <c r="D68" s="24">
        <v>4</v>
      </c>
      <c r="E68" s="24">
        <v>5</v>
      </c>
    </row>
    <row r="69" spans="1:6" ht="15.75">
      <c r="A69" s="14" t="s">
        <v>47</v>
      </c>
      <c r="B69" s="15">
        <v>300</v>
      </c>
      <c r="C69" s="15"/>
      <c r="D69" s="16">
        <f>D70+D81</f>
        <v>68603566685</v>
      </c>
      <c r="E69" s="16">
        <v>73819811603</v>
      </c>
      <c r="F69" s="72"/>
    </row>
    <row r="70" spans="1:6" ht="15.75">
      <c r="A70" s="17" t="s">
        <v>48</v>
      </c>
      <c r="B70" s="18">
        <v>310</v>
      </c>
      <c r="C70" s="18"/>
      <c r="D70" s="19">
        <f>SUM(D71:D80)</f>
        <v>9187366596</v>
      </c>
      <c r="E70" s="19">
        <v>14403611514</v>
      </c>
      <c r="F70" s="9"/>
    </row>
    <row r="71" spans="1:6" ht="15.75">
      <c r="A71" s="20" t="s">
        <v>49</v>
      </c>
      <c r="B71" s="21">
        <v>311</v>
      </c>
      <c r="C71" s="21" t="s">
        <v>194</v>
      </c>
      <c r="D71" s="22">
        <v>7934360340</v>
      </c>
      <c r="E71" s="22">
        <v>11934360340</v>
      </c>
      <c r="F71" s="72"/>
    </row>
    <row r="72" spans="1:5" ht="15.75">
      <c r="A72" s="20" t="s">
        <v>50</v>
      </c>
      <c r="B72" s="21">
        <v>312</v>
      </c>
      <c r="C72" s="21"/>
      <c r="D72" s="22">
        <v>142525981</v>
      </c>
      <c r="E72" s="22">
        <v>116478931</v>
      </c>
    </row>
    <row r="73" spans="1:5" ht="15.75">
      <c r="A73" s="20" t="s">
        <v>51</v>
      </c>
      <c r="B73" s="21">
        <v>313</v>
      </c>
      <c r="C73" s="21"/>
      <c r="D73" s="22"/>
      <c r="E73" s="22"/>
    </row>
    <row r="74" spans="1:5" ht="15.75">
      <c r="A74" s="20" t="s">
        <v>52</v>
      </c>
      <c r="B74" s="21">
        <v>314</v>
      </c>
      <c r="C74" s="21" t="s">
        <v>195</v>
      </c>
      <c r="D74" s="22">
        <v>126296309</v>
      </c>
      <c r="E74" s="22">
        <v>345835493</v>
      </c>
    </row>
    <row r="75" spans="1:5" ht="15.75">
      <c r="A75" s="20" t="s">
        <v>53</v>
      </c>
      <c r="B75" s="21">
        <v>315</v>
      </c>
      <c r="C75" s="21"/>
      <c r="D75" s="22">
        <v>19808851</v>
      </c>
      <c r="E75" s="22">
        <v>302787838</v>
      </c>
    </row>
    <row r="76" spans="1:5" ht="15.75">
      <c r="A76" s="20" t="s">
        <v>54</v>
      </c>
      <c r="B76" s="21">
        <v>316</v>
      </c>
      <c r="C76" s="21"/>
      <c r="D76" s="22"/>
      <c r="E76" s="22"/>
    </row>
    <row r="77" spans="1:5" ht="15.75">
      <c r="A77" s="20" t="s">
        <v>55</v>
      </c>
      <c r="B77" s="21">
        <v>317</v>
      </c>
      <c r="C77" s="21"/>
      <c r="D77" s="22"/>
      <c r="E77" s="22"/>
    </row>
    <row r="78" spans="1:5" ht="15.75">
      <c r="A78" s="20" t="s">
        <v>56</v>
      </c>
      <c r="B78" s="21">
        <v>318</v>
      </c>
      <c r="C78" s="21"/>
      <c r="D78" s="22"/>
      <c r="E78" s="22"/>
    </row>
    <row r="79" spans="1:5" ht="15.75">
      <c r="A79" s="20" t="s">
        <v>197</v>
      </c>
      <c r="B79" s="21">
        <v>319</v>
      </c>
      <c r="C79" s="21"/>
      <c r="D79" s="22">
        <v>964375115</v>
      </c>
      <c r="E79" s="22">
        <v>1704148912</v>
      </c>
    </row>
    <row r="80" spans="1:5" ht="15.75">
      <c r="A80" s="104" t="s">
        <v>196</v>
      </c>
      <c r="B80" s="21">
        <v>320</v>
      </c>
      <c r="C80" s="21"/>
      <c r="D80" s="22"/>
      <c r="E80" s="22"/>
    </row>
    <row r="81" spans="1:5" ht="15.75">
      <c r="A81" s="17" t="s">
        <v>57</v>
      </c>
      <c r="B81" s="18">
        <v>330</v>
      </c>
      <c r="C81" s="18"/>
      <c r="D81" s="19">
        <f>SUM(D82:D88)</f>
        <v>59416200089</v>
      </c>
      <c r="E81" s="19">
        <v>59416200089</v>
      </c>
    </row>
    <row r="82" spans="1:5" ht="15.75">
      <c r="A82" s="20" t="s">
        <v>58</v>
      </c>
      <c r="B82" s="21">
        <v>331</v>
      </c>
      <c r="C82" s="21"/>
      <c r="D82" s="22"/>
      <c r="E82" s="22"/>
    </row>
    <row r="83" spans="1:5" ht="15.75">
      <c r="A83" s="20" t="s">
        <v>59</v>
      </c>
      <c r="B83" s="21">
        <v>332</v>
      </c>
      <c r="C83" s="21" t="s">
        <v>198</v>
      </c>
      <c r="D83" s="22"/>
      <c r="E83" s="22"/>
    </row>
    <row r="84" spans="1:5" ht="15.75">
      <c r="A84" s="20" t="s">
        <v>60</v>
      </c>
      <c r="B84" s="21">
        <v>333</v>
      </c>
      <c r="C84" s="21"/>
      <c r="D84" s="22"/>
      <c r="E84" s="22"/>
    </row>
    <row r="85" spans="1:5" ht="15.75">
      <c r="A85" s="20" t="s">
        <v>61</v>
      </c>
      <c r="B85" s="21">
        <v>334</v>
      </c>
      <c r="C85" s="21" t="s">
        <v>199</v>
      </c>
      <c r="D85" s="22">
        <v>59416200089</v>
      </c>
      <c r="E85" s="22">
        <v>59416200089</v>
      </c>
    </row>
    <row r="86" spans="1:5" ht="15.75">
      <c r="A86" s="20" t="s">
        <v>62</v>
      </c>
      <c r="B86" s="21">
        <v>335</v>
      </c>
      <c r="C86" s="21" t="s">
        <v>193</v>
      </c>
      <c r="D86" s="22"/>
      <c r="E86" s="22"/>
    </row>
    <row r="87" spans="1:5" ht="15.75">
      <c r="A87" s="20" t="s">
        <v>202</v>
      </c>
      <c r="B87" s="21">
        <v>336</v>
      </c>
      <c r="C87" s="21"/>
      <c r="D87" s="22"/>
      <c r="E87" s="22"/>
    </row>
    <row r="88" spans="1:5" ht="15.75">
      <c r="A88" s="20" t="s">
        <v>203</v>
      </c>
      <c r="B88" s="21">
        <v>337</v>
      </c>
      <c r="C88" s="21"/>
      <c r="D88" s="22"/>
      <c r="E88" s="22"/>
    </row>
    <row r="89" spans="1:6" ht="15.75">
      <c r="A89" s="17" t="s">
        <v>63</v>
      </c>
      <c r="B89" s="18">
        <v>400</v>
      </c>
      <c r="C89" s="18"/>
      <c r="D89" s="19">
        <f>D90+D102</f>
        <v>50451104090</v>
      </c>
      <c r="E89" s="19">
        <v>55838024087</v>
      </c>
      <c r="F89" s="72"/>
    </row>
    <row r="90" spans="1:5" ht="15.75">
      <c r="A90" s="17" t="s">
        <v>64</v>
      </c>
      <c r="B90" s="18">
        <v>410</v>
      </c>
      <c r="C90" s="18" t="s">
        <v>200</v>
      </c>
      <c r="D90" s="19">
        <f>SUM(D91:D101)</f>
        <v>49700080311</v>
      </c>
      <c r="E90" s="19">
        <v>55533140308</v>
      </c>
    </row>
    <row r="91" spans="1:5" ht="15.75">
      <c r="A91" s="20" t="s">
        <v>65</v>
      </c>
      <c r="B91" s="21">
        <v>411</v>
      </c>
      <c r="C91" s="21"/>
      <c r="D91" s="22">
        <v>32000000000</v>
      </c>
      <c r="E91" s="22">
        <v>32000000000</v>
      </c>
    </row>
    <row r="92" spans="1:5" ht="15.75">
      <c r="A92" s="20" t="s">
        <v>66</v>
      </c>
      <c r="B92" s="21">
        <v>412</v>
      </c>
      <c r="C92" s="21"/>
      <c r="D92" s="22"/>
      <c r="E92" s="22"/>
    </row>
    <row r="93" spans="1:5" ht="15.75">
      <c r="A93" s="104" t="s">
        <v>201</v>
      </c>
      <c r="B93" s="21">
        <v>413</v>
      </c>
      <c r="C93" s="21"/>
      <c r="D93" s="22">
        <f>E93</f>
        <v>1212070479</v>
      </c>
      <c r="E93" s="22">
        <v>1212070479</v>
      </c>
    </row>
    <row r="94" spans="1:5" ht="15.75">
      <c r="A94" s="20" t="s">
        <v>204</v>
      </c>
      <c r="B94" s="21">
        <v>414</v>
      </c>
      <c r="C94" s="21"/>
      <c r="D94" s="22"/>
      <c r="E94" s="22"/>
    </row>
    <row r="95" spans="1:5" ht="15.75">
      <c r="A95" s="20" t="s">
        <v>205</v>
      </c>
      <c r="B95" s="21">
        <v>415</v>
      </c>
      <c r="C95" s="21"/>
      <c r="D95" s="22"/>
      <c r="E95" s="22"/>
    </row>
    <row r="96" spans="1:5" ht="15.75">
      <c r="A96" s="20" t="s">
        <v>206</v>
      </c>
      <c r="B96" s="21">
        <v>416</v>
      </c>
      <c r="C96" s="21"/>
      <c r="D96" s="22"/>
      <c r="E96" s="22"/>
    </row>
    <row r="97" spans="1:5" ht="15.75">
      <c r="A97" s="20" t="s">
        <v>207</v>
      </c>
      <c r="B97" s="21">
        <v>417</v>
      </c>
      <c r="C97" s="21"/>
      <c r="D97" s="22">
        <v>13088500609</v>
      </c>
      <c r="E97" s="22">
        <v>6918133976</v>
      </c>
    </row>
    <row r="98" spans="1:5" ht="15.75">
      <c r="A98" s="20" t="s">
        <v>208</v>
      </c>
      <c r="B98" s="21">
        <v>418</v>
      </c>
      <c r="C98" s="21"/>
      <c r="D98" s="22">
        <v>2012569220</v>
      </c>
      <c r="E98" s="22">
        <v>1381569220</v>
      </c>
    </row>
    <row r="99" spans="1:5" ht="15.75">
      <c r="A99" s="20" t="s">
        <v>209</v>
      </c>
      <c r="B99" s="21">
        <v>419</v>
      </c>
      <c r="C99" s="21"/>
      <c r="D99" s="22"/>
      <c r="E99" s="22"/>
    </row>
    <row r="100" spans="1:5" ht="15.75">
      <c r="A100" s="20" t="s">
        <v>210</v>
      </c>
      <c r="B100" s="21">
        <v>420</v>
      </c>
      <c r="C100" s="21"/>
      <c r="D100" s="22">
        <v>1386940003</v>
      </c>
      <c r="E100" s="22">
        <v>14021366633</v>
      </c>
    </row>
    <row r="101" spans="1:5" ht="15.75">
      <c r="A101" s="104" t="s">
        <v>169</v>
      </c>
      <c r="B101" s="21">
        <v>421</v>
      </c>
      <c r="C101" s="21"/>
      <c r="D101" s="22"/>
      <c r="E101" s="22"/>
    </row>
    <row r="102" spans="1:5" ht="15.75">
      <c r="A102" s="17" t="s">
        <v>67</v>
      </c>
      <c r="B102" s="18">
        <v>430</v>
      </c>
      <c r="C102" s="18"/>
      <c r="D102" s="19">
        <f>SUM(D103:D105)</f>
        <v>751023779</v>
      </c>
      <c r="E102" s="19">
        <v>304883779</v>
      </c>
    </row>
    <row r="103" spans="1:5" ht="15.75">
      <c r="A103" s="20" t="s">
        <v>68</v>
      </c>
      <c r="B103" s="21">
        <v>431</v>
      </c>
      <c r="C103" s="21"/>
      <c r="D103" s="22">
        <v>751023779</v>
      </c>
      <c r="E103" s="22">
        <v>304883779</v>
      </c>
    </row>
    <row r="104" spans="1:5" ht="15.75">
      <c r="A104" s="20" t="s">
        <v>69</v>
      </c>
      <c r="B104" s="21">
        <v>432</v>
      </c>
      <c r="C104" s="21" t="s">
        <v>211</v>
      </c>
      <c r="D104" s="22"/>
      <c r="E104" s="22"/>
    </row>
    <row r="105" spans="1:5" ht="15.75">
      <c r="A105" s="25" t="s">
        <v>70</v>
      </c>
      <c r="B105" s="26">
        <v>433</v>
      </c>
      <c r="C105" s="26"/>
      <c r="D105" s="22"/>
      <c r="E105" s="27"/>
    </row>
    <row r="106" spans="1:6" ht="19.5" customHeight="1">
      <c r="A106" s="28" t="s">
        <v>71</v>
      </c>
      <c r="B106" s="29">
        <v>440</v>
      </c>
      <c r="C106" s="29"/>
      <c r="D106" s="30">
        <f>D69+D89</f>
        <v>119054670775</v>
      </c>
      <c r="E106" s="30">
        <f>E69+E89</f>
        <v>129657835690</v>
      </c>
      <c r="F106" s="72"/>
    </row>
    <row r="107" spans="1:6" ht="15.75">
      <c r="A107" s="11"/>
      <c r="B107" s="13"/>
      <c r="C107" s="13"/>
      <c r="D107" s="31"/>
      <c r="E107" s="31"/>
      <c r="F107" s="72"/>
    </row>
    <row r="108" spans="1:5" ht="15.75">
      <c r="A108" s="11"/>
      <c r="B108" s="13"/>
      <c r="C108" s="31"/>
      <c r="D108" s="196" t="str">
        <f>KQHĐKD!D30</f>
        <v>Yaly, ngµy 25 th¸ng 07 n¨m 2007</v>
      </c>
      <c r="E108" s="196"/>
    </row>
    <row r="109" spans="1:5" s="73" customFormat="1" ht="19.5" customHeight="1">
      <c r="A109" s="197" t="s">
        <v>141</v>
      </c>
      <c r="B109" s="197"/>
      <c r="C109" s="197"/>
      <c r="D109" s="198" t="s">
        <v>143</v>
      </c>
      <c r="E109" s="198"/>
    </row>
    <row r="110" spans="1:5" ht="15.75">
      <c r="A110" s="11"/>
      <c r="B110" s="13"/>
      <c r="C110" s="13"/>
      <c r="D110" s="31"/>
      <c r="E110" s="31"/>
    </row>
    <row r="111" spans="1:5" ht="15.75">
      <c r="A111" s="11"/>
      <c r="B111" s="13"/>
      <c r="C111" s="13"/>
      <c r="D111" s="31"/>
      <c r="E111" s="31"/>
    </row>
    <row r="112" spans="1:5" ht="15.75">
      <c r="A112" s="11"/>
      <c r="B112" s="13"/>
      <c r="C112" s="13"/>
      <c r="D112" s="31"/>
      <c r="E112" s="31"/>
    </row>
    <row r="113" spans="1:5" ht="15.75">
      <c r="A113" s="11"/>
      <c r="B113" s="13"/>
      <c r="C113" s="13"/>
      <c r="D113" s="31"/>
      <c r="E113" s="31"/>
    </row>
    <row r="114" spans="1:5" s="74" customFormat="1" ht="16.5" customHeight="1">
      <c r="A114" s="182" t="s">
        <v>212</v>
      </c>
      <c r="B114" s="182"/>
      <c r="C114" s="182"/>
      <c r="D114" s="199" t="s">
        <v>221</v>
      </c>
      <c r="E114" s="199"/>
    </row>
  </sheetData>
  <mergeCells count="8">
    <mergeCell ref="A109:C109"/>
    <mergeCell ref="D109:E109"/>
    <mergeCell ref="A114:C114"/>
    <mergeCell ref="D114:E114"/>
    <mergeCell ref="A4:E4"/>
    <mergeCell ref="A5:E5"/>
    <mergeCell ref="D6:E6"/>
    <mergeCell ref="D108:E108"/>
  </mergeCells>
  <printOptions horizontalCentered="1"/>
  <pageMargins left="0.46" right="0.36" top="0.5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B20">
      <selection activeCell="D30" sqref="D30:G30"/>
    </sheetView>
  </sheetViews>
  <sheetFormatPr defaultColWidth="9.00390625" defaultRowHeight="15.75"/>
  <cols>
    <col min="1" max="1" width="41.50390625" style="0" customWidth="1"/>
    <col min="2" max="2" width="7.50390625" style="1" customWidth="1"/>
    <col min="3" max="3" width="8.625" style="1" hidden="1" customWidth="1"/>
    <col min="4" max="5" width="16.625" style="33" customWidth="1"/>
    <col min="6" max="6" width="16.125" style="0" customWidth="1"/>
    <col min="7" max="7" width="14.375" style="0" bestFit="1" customWidth="1"/>
    <col min="8" max="8" width="13.75390625" style="0" bestFit="1" customWidth="1"/>
  </cols>
  <sheetData>
    <row r="1" ht="15.75">
      <c r="A1" s="75" t="s">
        <v>145</v>
      </c>
    </row>
    <row r="2" ht="15.75">
      <c r="A2" s="75" t="s">
        <v>146</v>
      </c>
    </row>
    <row r="5" spans="1:7" ht="20.25">
      <c r="A5" s="202" t="s">
        <v>72</v>
      </c>
      <c r="B5" s="202"/>
      <c r="C5" s="202"/>
      <c r="D5" s="202"/>
      <c r="E5" s="202"/>
      <c r="F5" s="202"/>
      <c r="G5" s="202"/>
    </row>
    <row r="6" spans="1:7" ht="18.75" customHeight="1">
      <c r="A6" s="193" t="s">
        <v>230</v>
      </c>
      <c r="B6" s="193"/>
      <c r="C6" s="193"/>
      <c r="D6" s="193"/>
      <c r="E6" s="193"/>
      <c r="F6" s="193"/>
      <c r="G6" s="193"/>
    </row>
    <row r="7" spans="4:6" ht="18.75" customHeight="1" thickBot="1">
      <c r="D7" s="203"/>
      <c r="E7" s="203"/>
      <c r="F7" s="204"/>
    </row>
    <row r="8" spans="1:7" ht="31.5">
      <c r="A8" s="77" t="s">
        <v>73</v>
      </c>
      <c r="B8" s="78" t="s">
        <v>43</v>
      </c>
      <c r="C8" s="78" t="s">
        <v>74</v>
      </c>
      <c r="D8" s="200" t="s">
        <v>234</v>
      </c>
      <c r="E8" s="181"/>
      <c r="F8" s="200" t="s">
        <v>237</v>
      </c>
      <c r="G8" s="201"/>
    </row>
    <row r="9" spans="1:7" ht="22.5" customHeight="1">
      <c r="A9" s="117"/>
      <c r="B9" s="118"/>
      <c r="C9" s="118"/>
      <c r="D9" s="119" t="s">
        <v>235</v>
      </c>
      <c r="E9" s="119" t="s">
        <v>236</v>
      </c>
      <c r="F9" s="223" t="s">
        <v>235</v>
      </c>
      <c r="G9" s="120" t="s">
        <v>236</v>
      </c>
    </row>
    <row r="10" spans="1:7" s="88" customFormat="1" ht="15" customHeight="1">
      <c r="A10" s="79">
        <v>1</v>
      </c>
      <c r="B10" s="3">
        <v>2</v>
      </c>
      <c r="C10" s="3">
        <v>3</v>
      </c>
      <c r="D10" s="89">
        <v>3</v>
      </c>
      <c r="E10" s="89">
        <v>4</v>
      </c>
      <c r="F10" s="3">
        <v>5</v>
      </c>
      <c r="G10" s="80">
        <v>6</v>
      </c>
    </row>
    <row r="11" spans="1:8" ht="27" customHeight="1">
      <c r="A11" s="81" t="s">
        <v>75</v>
      </c>
      <c r="B11" s="4" t="s">
        <v>88</v>
      </c>
      <c r="C11" s="5" t="s">
        <v>214</v>
      </c>
      <c r="D11" s="6">
        <v>5011610312</v>
      </c>
      <c r="E11" s="6">
        <v>5954165960</v>
      </c>
      <c r="F11" s="6">
        <v>9843232388</v>
      </c>
      <c r="G11" s="115">
        <v>9929178200</v>
      </c>
      <c r="H11" s="72"/>
    </row>
    <row r="12" spans="1:7" ht="23.25" customHeight="1">
      <c r="A12" s="82" t="s">
        <v>150</v>
      </c>
      <c r="B12" s="7" t="s">
        <v>213</v>
      </c>
      <c r="C12" s="8"/>
      <c r="D12" s="10"/>
      <c r="E12" s="10"/>
      <c r="F12" s="10"/>
      <c r="G12" s="111"/>
    </row>
    <row r="13" spans="1:7" ht="36" customHeight="1">
      <c r="A13" s="83" t="s">
        <v>76</v>
      </c>
      <c r="B13" s="8">
        <v>10</v>
      </c>
      <c r="C13" s="8"/>
      <c r="D13" s="10">
        <f>D11-D12</f>
        <v>5011610312</v>
      </c>
      <c r="E13" s="10">
        <f>E11-E12</f>
        <v>5954165960</v>
      </c>
      <c r="F13" s="10">
        <f>F11-F12</f>
        <v>9843232388</v>
      </c>
      <c r="G13" s="111">
        <f>G11-G12</f>
        <v>9929178200</v>
      </c>
    </row>
    <row r="14" spans="1:7" ht="23.25" customHeight="1">
      <c r="A14" s="82" t="s">
        <v>77</v>
      </c>
      <c r="B14" s="8">
        <v>11</v>
      </c>
      <c r="C14" s="8" t="s">
        <v>215</v>
      </c>
      <c r="D14" s="10">
        <v>1117064473</v>
      </c>
      <c r="E14" s="10">
        <v>2825424861</v>
      </c>
      <c r="F14" s="10">
        <f>3349755549</f>
        <v>3349755549</v>
      </c>
      <c r="G14" s="111">
        <v>4102418685</v>
      </c>
    </row>
    <row r="15" spans="1:7" ht="31.5">
      <c r="A15" s="83" t="s">
        <v>78</v>
      </c>
      <c r="B15" s="8">
        <v>20</v>
      </c>
      <c r="C15" s="8"/>
      <c r="D15" s="10">
        <f>D13-D14</f>
        <v>3894545839</v>
      </c>
      <c r="E15" s="10">
        <f>E13-E14</f>
        <v>3128741099</v>
      </c>
      <c r="F15" s="10">
        <f>F13-F14</f>
        <v>6493476839</v>
      </c>
      <c r="G15" s="111">
        <f>G13-G14</f>
        <v>5826759515</v>
      </c>
    </row>
    <row r="16" spans="1:7" ht="22.5" customHeight="1">
      <c r="A16" s="82" t="s">
        <v>79</v>
      </c>
      <c r="B16" s="8">
        <v>21</v>
      </c>
      <c r="C16" s="8" t="s">
        <v>216</v>
      </c>
      <c r="D16" s="10"/>
      <c r="E16" s="10">
        <v>2794524</v>
      </c>
      <c r="F16" s="10"/>
      <c r="G16" s="111">
        <v>24650160</v>
      </c>
    </row>
    <row r="17" spans="1:7" ht="15.75">
      <c r="A17" s="83" t="s">
        <v>80</v>
      </c>
      <c r="B17" s="8">
        <v>22</v>
      </c>
      <c r="C17" s="8" t="s">
        <v>217</v>
      </c>
      <c r="D17" s="10">
        <v>1852053941</v>
      </c>
      <c r="E17" s="10">
        <v>2063015659</v>
      </c>
      <c r="F17" s="10">
        <v>3632553941</v>
      </c>
      <c r="G17" s="111">
        <v>4123167468</v>
      </c>
    </row>
    <row r="18" spans="1:7" ht="22.5" customHeight="1">
      <c r="A18" s="82" t="s">
        <v>81</v>
      </c>
      <c r="B18" s="8">
        <v>24</v>
      </c>
      <c r="C18" s="8"/>
      <c r="D18" s="10"/>
      <c r="E18" s="10"/>
      <c r="F18" s="10"/>
      <c r="G18" s="111"/>
    </row>
    <row r="19" spans="1:7" ht="23.25" customHeight="1">
      <c r="A19" s="82" t="s">
        <v>82</v>
      </c>
      <c r="B19" s="8">
        <v>25</v>
      </c>
      <c r="C19" s="8"/>
      <c r="D19" s="10">
        <v>891309895</v>
      </c>
      <c r="E19" s="10">
        <v>845915116</v>
      </c>
      <c r="F19" s="10">
        <v>1473982895</v>
      </c>
      <c r="G19" s="111">
        <v>1379069359</v>
      </c>
    </row>
    <row r="20" spans="1:7" ht="34.5" customHeight="1">
      <c r="A20" s="83" t="s">
        <v>83</v>
      </c>
      <c r="B20" s="8">
        <v>30</v>
      </c>
      <c r="C20" s="8"/>
      <c r="D20" s="10">
        <f>D15+D16-D17-D18-D19</f>
        <v>1151182003</v>
      </c>
      <c r="E20" s="10">
        <f>E15+E16-E17-E18-E19</f>
        <v>222604848</v>
      </c>
      <c r="F20" s="10">
        <f>F15+F16-F17-F18-F19</f>
        <v>1386940003</v>
      </c>
      <c r="G20" s="111">
        <f>G15+G16-G17-G18-G19</f>
        <v>349172848</v>
      </c>
    </row>
    <row r="21" spans="1:7" ht="23.25" customHeight="1">
      <c r="A21" s="82" t="s">
        <v>84</v>
      </c>
      <c r="B21" s="8">
        <v>31</v>
      </c>
      <c r="C21" s="8"/>
      <c r="D21" s="10"/>
      <c r="E21" s="10">
        <v>954679000</v>
      </c>
      <c r="F21" s="10">
        <f>D21</f>
        <v>0</v>
      </c>
      <c r="G21" s="111">
        <f>E21</f>
        <v>954679000</v>
      </c>
    </row>
    <row r="22" spans="1:7" ht="23.25" customHeight="1">
      <c r="A22" s="82" t="s">
        <v>85</v>
      </c>
      <c r="B22" s="8">
        <v>32</v>
      </c>
      <c r="C22" s="8"/>
      <c r="D22" s="10"/>
      <c r="E22" s="10"/>
      <c r="F22" s="10"/>
      <c r="G22" s="111"/>
    </row>
    <row r="23" spans="1:7" ht="22.5" customHeight="1">
      <c r="A23" s="82" t="s">
        <v>86</v>
      </c>
      <c r="B23" s="8">
        <v>40</v>
      </c>
      <c r="C23" s="8"/>
      <c r="D23" s="10">
        <f>D21-D22</f>
        <v>0</v>
      </c>
      <c r="E23" s="10">
        <f>E21-E22</f>
        <v>954679000</v>
      </c>
      <c r="F23" s="10">
        <f>F21-F22</f>
        <v>0</v>
      </c>
      <c r="G23" s="111">
        <f>G21-G22</f>
        <v>954679000</v>
      </c>
    </row>
    <row r="24" spans="1:7" s="91" customFormat="1" ht="34.5" customHeight="1">
      <c r="A24" s="90" t="s">
        <v>87</v>
      </c>
      <c r="B24" s="8">
        <v>50</v>
      </c>
      <c r="C24" s="8"/>
      <c r="D24" s="10">
        <f>D20+D23</f>
        <v>1151182003</v>
      </c>
      <c r="E24" s="10">
        <f>E20+E23</f>
        <v>1177283848</v>
      </c>
      <c r="F24" s="10">
        <f>F20+F23</f>
        <v>1386940003</v>
      </c>
      <c r="G24" s="111">
        <f>G20+G23</f>
        <v>1303851848</v>
      </c>
    </row>
    <row r="25" spans="1:7" ht="25.5" customHeight="1">
      <c r="A25" s="82" t="s">
        <v>224</v>
      </c>
      <c r="B25" s="8">
        <v>51</v>
      </c>
      <c r="C25" s="8" t="s">
        <v>218</v>
      </c>
      <c r="D25" s="10">
        <f>D24*5%</f>
        <v>57559100.150000006</v>
      </c>
      <c r="E25" s="10"/>
      <c r="F25" s="10">
        <f>F24*5%</f>
        <v>69347000.15</v>
      </c>
      <c r="G25" s="111"/>
    </row>
    <row r="26" spans="1:7" s="91" customFormat="1" ht="34.5" customHeight="1">
      <c r="A26" s="90" t="s">
        <v>225</v>
      </c>
      <c r="B26" s="8">
        <v>60</v>
      </c>
      <c r="C26" s="8"/>
      <c r="D26" s="10">
        <f>D24-D25</f>
        <v>1093622902.85</v>
      </c>
      <c r="E26" s="10">
        <f>E24-E25</f>
        <v>1177283848</v>
      </c>
      <c r="F26" s="10">
        <f>F24-F25</f>
        <v>1317593002.85</v>
      </c>
      <c r="G26" s="111">
        <f>G24-G25</f>
        <v>1303851848</v>
      </c>
    </row>
    <row r="27" spans="1:7" s="74" customFormat="1" ht="34.5" customHeight="1">
      <c r="A27" s="92" t="s">
        <v>226</v>
      </c>
      <c r="B27" s="93">
        <v>70</v>
      </c>
      <c r="C27" s="93"/>
      <c r="D27" s="108"/>
      <c r="E27" s="108"/>
      <c r="F27" s="108"/>
      <c r="G27" s="112"/>
    </row>
    <row r="28" spans="1:7" s="74" customFormat="1" ht="37.5" customHeight="1" thickBot="1">
      <c r="A28" s="94" t="s">
        <v>227</v>
      </c>
      <c r="B28" s="95">
        <v>80</v>
      </c>
      <c r="C28" s="95"/>
      <c r="D28" s="113"/>
      <c r="E28" s="113"/>
      <c r="F28" s="113"/>
      <c r="G28" s="116"/>
    </row>
    <row r="30" spans="4:7" ht="15.75">
      <c r="D30" s="190" t="s">
        <v>229</v>
      </c>
      <c r="E30" s="190"/>
      <c r="F30" s="190"/>
      <c r="G30" s="190"/>
    </row>
    <row r="31" spans="1:7" s="76" customFormat="1" ht="19.5" customHeight="1">
      <c r="A31" s="191" t="s">
        <v>144</v>
      </c>
      <c r="B31" s="191"/>
      <c r="C31" s="191"/>
      <c r="D31" s="207" t="s">
        <v>220</v>
      </c>
      <c r="E31" s="207"/>
      <c r="F31" s="207"/>
      <c r="G31" s="207"/>
    </row>
    <row r="32" spans="1:7" ht="15.75">
      <c r="A32" s="11"/>
      <c r="B32" s="13"/>
      <c r="C32" s="13"/>
      <c r="D32" s="122"/>
      <c r="E32" s="122"/>
      <c r="F32" s="121"/>
      <c r="G32" s="121"/>
    </row>
    <row r="33" spans="1:7" ht="15.75">
      <c r="A33" s="11"/>
      <c r="B33" s="13"/>
      <c r="C33" s="13"/>
      <c r="D33" s="122"/>
      <c r="E33" s="122"/>
      <c r="F33" s="121"/>
      <c r="G33" s="121"/>
    </row>
    <row r="34" spans="1:7" ht="15.75">
      <c r="A34" s="11"/>
      <c r="B34" s="13"/>
      <c r="C34" s="13"/>
      <c r="D34" s="122"/>
      <c r="E34" s="122"/>
      <c r="F34" s="121"/>
      <c r="G34" s="121"/>
    </row>
    <row r="35" spans="1:7" ht="15.75">
      <c r="A35" s="11"/>
      <c r="B35" s="13"/>
      <c r="C35" s="13"/>
      <c r="D35" s="122"/>
      <c r="E35" s="122"/>
      <c r="F35" s="121"/>
      <c r="G35" s="121"/>
    </row>
    <row r="36" spans="1:7" s="74" customFormat="1" ht="16.5" customHeight="1">
      <c r="A36" s="182" t="s">
        <v>142</v>
      </c>
      <c r="B36" s="182"/>
      <c r="C36" s="182"/>
      <c r="D36" s="199" t="s">
        <v>221</v>
      </c>
      <c r="E36" s="199"/>
      <c r="F36" s="199"/>
      <c r="G36" s="199"/>
    </row>
    <row r="38" spans="1:6" ht="15.75">
      <c r="A38" s="206"/>
      <c r="B38" s="206"/>
      <c r="C38" s="206"/>
      <c r="D38" s="205"/>
      <c r="E38" s="205"/>
      <c r="F38" s="205"/>
    </row>
  </sheetData>
  <mergeCells count="12">
    <mergeCell ref="D38:F38"/>
    <mergeCell ref="A38:C38"/>
    <mergeCell ref="A31:C31"/>
    <mergeCell ref="A36:C36"/>
    <mergeCell ref="D31:G31"/>
    <mergeCell ref="D36:G36"/>
    <mergeCell ref="F8:G8"/>
    <mergeCell ref="A6:G6"/>
    <mergeCell ref="A5:G5"/>
    <mergeCell ref="D30:G30"/>
    <mergeCell ref="D7:F7"/>
    <mergeCell ref="D8:E8"/>
  </mergeCells>
  <printOptions horizontalCentered="1"/>
  <pageMargins left="0.29" right="0.15" top="0.45" bottom="0.18" header="0.21" footer="0.16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8">
      <selection activeCell="G46" sqref="G46"/>
    </sheetView>
  </sheetViews>
  <sheetFormatPr defaultColWidth="9.00390625" defaultRowHeight="15.75"/>
  <cols>
    <col min="1" max="1" width="56.25390625" style="123" customWidth="1"/>
    <col min="2" max="2" width="4.75390625" style="123" customWidth="1"/>
    <col min="3" max="3" width="6.625" style="123" hidden="1" customWidth="1"/>
    <col min="4" max="4" width="15.25390625" style="128" hidden="1" customWidth="1"/>
    <col min="5" max="5" width="15.75390625" style="128" customWidth="1"/>
    <col min="6" max="6" width="15.625" style="128" hidden="1" customWidth="1"/>
    <col min="7" max="7" width="15.625" style="123" customWidth="1"/>
    <col min="8" max="8" width="12.75390625" style="123" customWidth="1"/>
    <col min="9" max="9" width="15.125" style="123" customWidth="1"/>
    <col min="10" max="16384" width="9.00390625" style="123" customWidth="1"/>
  </cols>
  <sheetData>
    <row r="1" spans="1:6" ht="15.75">
      <c r="A1" s="124" t="s">
        <v>238</v>
      </c>
      <c r="C1" s="125" t="s">
        <v>239</v>
      </c>
      <c r="D1" s="126"/>
      <c r="E1" s="126"/>
      <c r="F1" s="126"/>
    </row>
    <row r="2" spans="1:6" ht="15.75">
      <c r="A2" s="124" t="s">
        <v>240</v>
      </c>
      <c r="C2" s="127" t="s">
        <v>241</v>
      </c>
      <c r="D2" s="126"/>
      <c r="E2" s="126"/>
      <c r="F2" s="126"/>
    </row>
    <row r="3" spans="3:6" ht="15">
      <c r="C3" s="127" t="s">
        <v>242</v>
      </c>
      <c r="D3" s="126"/>
      <c r="E3" s="126"/>
      <c r="F3" s="126"/>
    </row>
    <row r="4" ht="6.75" customHeight="1"/>
    <row r="5" spans="1:7" ht="24" customHeight="1">
      <c r="A5" s="208" t="s">
        <v>243</v>
      </c>
      <c r="B5" s="208"/>
      <c r="C5" s="208"/>
      <c r="D5" s="208"/>
      <c r="E5" s="208"/>
      <c r="F5" s="208"/>
      <c r="G5" s="208"/>
    </row>
    <row r="6" spans="1:7" ht="15">
      <c r="A6" s="209" t="s">
        <v>244</v>
      </c>
      <c r="B6" s="209"/>
      <c r="C6" s="209"/>
      <c r="D6" s="209"/>
      <c r="E6" s="209"/>
      <c r="F6" s="209"/>
      <c r="G6" s="209"/>
    </row>
    <row r="7" spans="1:7" ht="15">
      <c r="A7" s="210" t="s">
        <v>232</v>
      </c>
      <c r="B7" s="210"/>
      <c r="C7" s="210"/>
      <c r="D7" s="210"/>
      <c r="E7" s="210"/>
      <c r="F7" s="210"/>
      <c r="G7" s="210"/>
    </row>
    <row r="8" ht="7.5" customHeight="1"/>
    <row r="9" spans="4:6" ht="16.5" thickBot="1">
      <c r="D9" s="130" t="s">
        <v>245</v>
      </c>
      <c r="E9" s="130"/>
      <c r="F9" s="130"/>
    </row>
    <row r="10" spans="1:7" s="131" customFormat="1" ht="15">
      <c r="A10" s="213" t="s">
        <v>246</v>
      </c>
      <c r="B10" s="211" t="s">
        <v>247</v>
      </c>
      <c r="C10" s="211" t="s">
        <v>248</v>
      </c>
      <c r="D10" s="216" t="s">
        <v>249</v>
      </c>
      <c r="E10" s="217"/>
      <c r="F10" s="217"/>
      <c r="G10" s="218"/>
    </row>
    <row r="11" spans="1:7" s="131" customFormat="1" ht="15">
      <c r="A11" s="214"/>
      <c r="B11" s="212"/>
      <c r="C11" s="212"/>
      <c r="D11" s="132" t="s">
        <v>234</v>
      </c>
      <c r="E11" s="133" t="s">
        <v>235</v>
      </c>
      <c r="F11" s="132" t="s">
        <v>234</v>
      </c>
      <c r="G11" s="134" t="s">
        <v>236</v>
      </c>
    </row>
    <row r="12" spans="1:7" ht="16.5" customHeight="1">
      <c r="A12" s="135">
        <v>1</v>
      </c>
      <c r="B12" s="136">
        <v>2</v>
      </c>
      <c r="C12" s="136">
        <v>3</v>
      </c>
      <c r="D12" s="137">
        <v>4</v>
      </c>
      <c r="E12" s="138"/>
      <c r="F12" s="137">
        <v>5</v>
      </c>
      <c r="G12" s="139"/>
    </row>
    <row r="13" spans="1:7" s="124" customFormat="1" ht="15.75">
      <c r="A13" s="140" t="s">
        <v>250</v>
      </c>
      <c r="B13" s="141"/>
      <c r="C13" s="142"/>
      <c r="D13" s="143"/>
      <c r="E13" s="144"/>
      <c r="F13" s="143"/>
      <c r="G13" s="145"/>
    </row>
    <row r="14" spans="1:7" ht="15">
      <c r="A14" s="146" t="s">
        <v>251</v>
      </c>
      <c r="B14" s="147" t="s">
        <v>88</v>
      </c>
      <c r="C14" s="148"/>
      <c r="D14" s="149">
        <v>5011610312</v>
      </c>
      <c r="E14" s="150">
        <f>'[1]KQHĐKD'!$F$11</f>
        <v>9843232388</v>
      </c>
      <c r="F14" s="149">
        <v>5954165960</v>
      </c>
      <c r="G14" s="151">
        <v>9929178200</v>
      </c>
    </row>
    <row r="15" spans="1:7" s="158" customFormat="1" ht="15">
      <c r="A15" s="152" t="s">
        <v>252</v>
      </c>
      <c r="B15" s="153" t="s">
        <v>213</v>
      </c>
      <c r="C15" s="154"/>
      <c r="D15" s="155">
        <v>-611055788</v>
      </c>
      <c r="E15" s="156">
        <v>-876624988</v>
      </c>
      <c r="F15" s="155">
        <f>-895888872-135570229</f>
        <v>-1031459101</v>
      </c>
      <c r="G15" s="157">
        <v>-1176928650</v>
      </c>
    </row>
    <row r="16" spans="1:8" s="158" customFormat="1" ht="15">
      <c r="A16" s="152" t="s">
        <v>253</v>
      </c>
      <c r="B16" s="153" t="s">
        <v>254</v>
      </c>
      <c r="C16" s="154"/>
      <c r="D16" s="155">
        <v>-663044956</v>
      </c>
      <c r="E16" s="156">
        <v>-1181141735</v>
      </c>
      <c r="F16" s="155">
        <f>-545785472-150000000</f>
        <v>-695785472</v>
      </c>
      <c r="G16" s="157">
        <v>-1258491532</v>
      </c>
      <c r="H16" s="159"/>
    </row>
    <row r="17" spans="1:8" s="158" customFormat="1" ht="15">
      <c r="A17" s="152" t="s">
        <v>255</v>
      </c>
      <c r="B17" s="153" t="s">
        <v>256</v>
      </c>
      <c r="C17" s="154"/>
      <c r="D17" s="155">
        <v>-1320972064</v>
      </c>
      <c r="E17" s="156">
        <v>-2586138790</v>
      </c>
      <c r="F17" s="155">
        <v>-1550365432</v>
      </c>
      <c r="G17" s="157">
        <v>-3050365432</v>
      </c>
      <c r="H17" s="159"/>
    </row>
    <row r="18" spans="1:7" s="158" customFormat="1" ht="15">
      <c r="A18" s="152" t="s">
        <v>257</v>
      </c>
      <c r="B18" s="153" t="s">
        <v>258</v>
      </c>
      <c r="C18" s="154"/>
      <c r="D18" s="155"/>
      <c r="E18" s="156"/>
      <c r="F18" s="155"/>
      <c r="G18" s="157"/>
    </row>
    <row r="19" spans="1:7" ht="15">
      <c r="A19" s="146" t="s">
        <v>259</v>
      </c>
      <c r="B19" s="147" t="s">
        <v>260</v>
      </c>
      <c r="C19" s="148"/>
      <c r="D19" s="149"/>
      <c r="E19" s="150"/>
      <c r="F19" s="149">
        <v>954679000</v>
      </c>
      <c r="G19" s="151">
        <f>F19</f>
        <v>954679000</v>
      </c>
    </row>
    <row r="20" spans="1:8" s="158" customFormat="1" ht="15">
      <c r="A20" s="152" t="s">
        <v>261</v>
      </c>
      <c r="B20" s="153" t="s">
        <v>262</v>
      </c>
      <c r="C20" s="154"/>
      <c r="D20" s="155">
        <v>-153879200</v>
      </c>
      <c r="E20" s="156">
        <v>-281598936</v>
      </c>
      <c r="F20" s="155">
        <f>-125863000-75831525</f>
        <v>-201694525</v>
      </c>
      <c r="G20" s="157">
        <f>-189927894-46682978</f>
        <v>-236610872</v>
      </c>
      <c r="H20" s="160"/>
    </row>
    <row r="21" spans="1:7" s="166" customFormat="1" ht="15">
      <c r="A21" s="161" t="s">
        <v>263</v>
      </c>
      <c r="B21" s="162">
        <v>20</v>
      </c>
      <c r="C21" s="163"/>
      <c r="D21" s="164">
        <f>SUM(D14:D20)</f>
        <v>2262658304</v>
      </c>
      <c r="E21" s="164">
        <f>SUM(E14:E20)</f>
        <v>4917727939</v>
      </c>
      <c r="F21" s="164">
        <f>SUM(F14:F20)</f>
        <v>3429540430</v>
      </c>
      <c r="G21" s="165">
        <f>SUM(G14:G20)</f>
        <v>5161460714</v>
      </c>
    </row>
    <row r="22" spans="1:7" s="124" customFormat="1" ht="15.75">
      <c r="A22" s="140" t="s">
        <v>264</v>
      </c>
      <c r="B22" s="141"/>
      <c r="C22" s="142"/>
      <c r="D22" s="143"/>
      <c r="E22" s="144"/>
      <c r="F22" s="143"/>
      <c r="G22" s="167"/>
    </row>
    <row r="23" spans="1:7" s="158" customFormat="1" ht="15">
      <c r="A23" s="152" t="s">
        <v>265</v>
      </c>
      <c r="B23" s="168">
        <v>21</v>
      </c>
      <c r="C23" s="154"/>
      <c r="D23" s="155"/>
      <c r="E23" s="156"/>
      <c r="F23" s="169"/>
      <c r="G23" s="157"/>
    </row>
    <row r="24" spans="1:7" ht="15">
      <c r="A24" s="146" t="s">
        <v>266</v>
      </c>
      <c r="B24" s="170">
        <v>22</v>
      </c>
      <c r="C24" s="148"/>
      <c r="D24" s="149"/>
      <c r="E24" s="150"/>
      <c r="F24" s="149"/>
      <c r="G24" s="151"/>
    </row>
    <row r="25" spans="1:7" s="158" customFormat="1" ht="15">
      <c r="A25" s="152" t="s">
        <v>267</v>
      </c>
      <c r="B25" s="168">
        <v>23</v>
      </c>
      <c r="C25" s="154"/>
      <c r="D25" s="155"/>
      <c r="E25" s="156"/>
      <c r="F25" s="169"/>
      <c r="G25" s="157"/>
    </row>
    <row r="26" spans="1:7" ht="15">
      <c r="A26" s="146" t="s">
        <v>268</v>
      </c>
      <c r="B26" s="170">
        <v>24</v>
      </c>
      <c r="C26" s="148"/>
      <c r="D26" s="149"/>
      <c r="E26" s="150"/>
      <c r="F26" s="149"/>
      <c r="G26" s="151"/>
    </row>
    <row r="27" spans="1:7" s="158" customFormat="1" ht="15">
      <c r="A27" s="152" t="s">
        <v>269</v>
      </c>
      <c r="B27" s="168">
        <v>25</v>
      </c>
      <c r="C27" s="154"/>
      <c r="D27" s="155"/>
      <c r="E27" s="156"/>
      <c r="F27" s="169"/>
      <c r="G27" s="157"/>
    </row>
    <row r="28" spans="1:7" ht="15">
      <c r="A28" s="146" t="s">
        <v>270</v>
      </c>
      <c r="B28" s="170">
        <v>26</v>
      </c>
      <c r="C28" s="148"/>
      <c r="D28" s="149"/>
      <c r="E28" s="150"/>
      <c r="F28" s="149"/>
      <c r="G28" s="151"/>
    </row>
    <row r="29" spans="1:7" ht="15">
      <c r="A29" s="146" t="s">
        <v>271</v>
      </c>
      <c r="B29" s="170">
        <v>27</v>
      </c>
      <c r="C29" s="148"/>
      <c r="D29" s="149"/>
      <c r="E29" s="150"/>
      <c r="F29" s="149"/>
      <c r="G29" s="151"/>
    </row>
    <row r="30" spans="1:7" s="166" customFormat="1" ht="15">
      <c r="A30" s="161" t="s">
        <v>272</v>
      </c>
      <c r="B30" s="162">
        <v>30</v>
      </c>
      <c r="C30" s="163"/>
      <c r="D30" s="164">
        <f>SUM(D23:D29)</f>
        <v>0</v>
      </c>
      <c r="E30" s="164">
        <f>SUM(E23:E29)</f>
        <v>0</v>
      </c>
      <c r="F30" s="164">
        <f>SUM(F23:F29)</f>
        <v>0</v>
      </c>
      <c r="G30" s="165">
        <f>SUM(G23:G29)</f>
        <v>0</v>
      </c>
    </row>
    <row r="31" spans="1:7" s="124" customFormat="1" ht="15.75">
      <c r="A31" s="140" t="s">
        <v>273</v>
      </c>
      <c r="B31" s="141"/>
      <c r="C31" s="142"/>
      <c r="D31" s="143"/>
      <c r="E31" s="144"/>
      <c r="F31" s="143"/>
      <c r="G31" s="167"/>
    </row>
    <row r="32" spans="1:7" ht="15">
      <c r="A32" s="146" t="s">
        <v>274</v>
      </c>
      <c r="B32" s="170">
        <v>31</v>
      </c>
      <c r="C32" s="148"/>
      <c r="D32" s="149"/>
      <c r="E32" s="150"/>
      <c r="F32" s="149"/>
      <c r="G32" s="151"/>
    </row>
    <row r="33" spans="1:7" s="158" customFormat="1" ht="30">
      <c r="A33" s="171" t="s">
        <v>275</v>
      </c>
      <c r="B33" s="168">
        <v>32</v>
      </c>
      <c r="C33" s="154"/>
      <c r="D33" s="155"/>
      <c r="E33" s="156"/>
      <c r="F33" s="169"/>
      <c r="G33" s="157"/>
    </row>
    <row r="34" spans="1:7" ht="15">
      <c r="A34" s="146" t="s">
        <v>276</v>
      </c>
      <c r="B34" s="170">
        <v>33</v>
      </c>
      <c r="C34" s="148"/>
      <c r="D34" s="149"/>
      <c r="E34" s="150"/>
      <c r="F34" s="149">
        <v>3600000000</v>
      </c>
      <c r="G34" s="151">
        <f>F34</f>
        <v>3600000000</v>
      </c>
    </row>
    <row r="35" spans="1:7" s="158" customFormat="1" ht="15">
      <c r="A35" s="152" t="s">
        <v>277</v>
      </c>
      <c r="B35" s="168">
        <v>34</v>
      </c>
      <c r="C35" s="154"/>
      <c r="D35" s="155">
        <f>-3898095154+784246666</f>
        <v>-3113848488</v>
      </c>
      <c r="E35" s="156">
        <v>-5300000000</v>
      </c>
      <c r="F35" s="155">
        <f>-1720313568-954679000</f>
        <v>-2674992568</v>
      </c>
      <c r="G35" s="157">
        <v>-4720313568</v>
      </c>
    </row>
    <row r="36" spans="1:7" s="158" customFormat="1" ht="15">
      <c r="A36" s="152" t="s">
        <v>278</v>
      </c>
      <c r="B36" s="168">
        <v>35</v>
      </c>
      <c r="C36" s="154"/>
      <c r="D36" s="155"/>
      <c r="E36" s="156"/>
      <c r="F36" s="155">
        <v>-500000000</v>
      </c>
      <c r="G36" s="157">
        <f>F36</f>
        <v>-500000000</v>
      </c>
    </row>
    <row r="37" spans="1:7" s="158" customFormat="1" ht="15">
      <c r="A37" s="152" t="s">
        <v>279</v>
      </c>
      <c r="B37" s="168">
        <v>36</v>
      </c>
      <c r="C37" s="154"/>
      <c r="D37" s="155">
        <v>-6400000000</v>
      </c>
      <c r="E37" s="156">
        <f>D37</f>
        <v>-6400000000</v>
      </c>
      <c r="F37" s="155">
        <v>-3640000000</v>
      </c>
      <c r="G37" s="157">
        <f>-2760000000+F37</f>
        <v>-6400000000</v>
      </c>
    </row>
    <row r="38" spans="1:7" s="166" customFormat="1" ht="15">
      <c r="A38" s="161" t="s">
        <v>280</v>
      </c>
      <c r="B38" s="162">
        <v>40</v>
      </c>
      <c r="C38" s="163"/>
      <c r="D38" s="172">
        <f>SUM(D32:D37)</f>
        <v>-9513848488</v>
      </c>
      <c r="E38" s="172">
        <f>SUM(E32:E37)</f>
        <v>-11700000000</v>
      </c>
      <c r="F38" s="172">
        <f>SUM(F32:F37)</f>
        <v>-3214992568</v>
      </c>
      <c r="G38" s="173">
        <f>SUM(G32:G37)</f>
        <v>-8020313568</v>
      </c>
    </row>
    <row r="39" spans="1:8" s="124" customFormat="1" ht="15.75">
      <c r="A39" s="140" t="s">
        <v>281</v>
      </c>
      <c r="B39" s="141">
        <v>50</v>
      </c>
      <c r="C39" s="142"/>
      <c r="D39" s="143">
        <f>D21+D30+D38</f>
        <v>-7251190184</v>
      </c>
      <c r="E39" s="143">
        <f>E21+E30+E38</f>
        <v>-6782272061</v>
      </c>
      <c r="F39" s="143">
        <f>F21+F30+F38</f>
        <v>214547862</v>
      </c>
      <c r="G39" s="167">
        <f>G21+G30+G38</f>
        <v>-2858852854</v>
      </c>
      <c r="H39" s="174"/>
    </row>
    <row r="40" spans="1:8" s="124" customFormat="1" ht="15.75">
      <c r="A40" s="140" t="s">
        <v>282</v>
      </c>
      <c r="B40" s="141">
        <v>60</v>
      </c>
      <c r="C40" s="142"/>
      <c r="D40" s="143">
        <v>9361565521</v>
      </c>
      <c r="E40" s="144">
        <f>'[1]CDKT'!$E$10</f>
        <v>8892647398</v>
      </c>
      <c r="F40" s="143">
        <v>703759832</v>
      </c>
      <c r="G40" s="167">
        <v>3777160548</v>
      </c>
      <c r="H40" s="174"/>
    </row>
    <row r="41" spans="1:9" ht="16.5">
      <c r="A41" s="175" t="s">
        <v>288</v>
      </c>
      <c r="B41" s="170">
        <v>61</v>
      </c>
      <c r="C41" s="148"/>
      <c r="D41" s="149"/>
      <c r="E41" s="150"/>
      <c r="F41" s="149"/>
      <c r="G41" s="151"/>
      <c r="H41" s="128"/>
      <c r="I41" s="128"/>
    </row>
    <row r="42" spans="1:8" s="124" customFormat="1" ht="16.5" thickBot="1">
      <c r="A42" s="176" t="s">
        <v>283</v>
      </c>
      <c r="B42" s="177">
        <v>70</v>
      </c>
      <c r="C42" s="178" t="s">
        <v>284</v>
      </c>
      <c r="D42" s="179">
        <f>D39+D40+D41</f>
        <v>2110375337</v>
      </c>
      <c r="E42" s="179">
        <f>E39+E40+E41</f>
        <v>2110375337</v>
      </c>
      <c r="F42" s="179">
        <f>F39+F40+F41</f>
        <v>918307694</v>
      </c>
      <c r="G42" s="180">
        <f>G39+G40+G41</f>
        <v>918307694</v>
      </c>
      <c r="H42" s="174"/>
    </row>
    <row r="43" spans="2:3" ht="8.25" customHeight="1">
      <c r="B43" s="129"/>
      <c r="C43" s="129"/>
    </row>
    <row r="44" spans="2:8" ht="15.75" customHeight="1">
      <c r="B44" s="219" t="s">
        <v>285</v>
      </c>
      <c r="C44" s="219"/>
      <c r="D44" s="219"/>
      <c r="E44" s="219"/>
      <c r="F44" s="219"/>
      <c r="G44" s="219"/>
      <c r="H44" s="128"/>
    </row>
    <row r="45" spans="1:7" s="124" customFormat="1" ht="15.75">
      <c r="A45" s="124" t="s">
        <v>286</v>
      </c>
      <c r="B45" s="215" t="s">
        <v>220</v>
      </c>
      <c r="C45" s="215"/>
      <c r="D45" s="215"/>
      <c r="E45" s="215"/>
      <c r="F45" s="215"/>
      <c r="G45" s="215"/>
    </row>
    <row r="50" spans="1:7" s="124" customFormat="1" ht="15.75">
      <c r="A50" s="124" t="s">
        <v>287</v>
      </c>
      <c r="B50" s="215" t="s">
        <v>221</v>
      </c>
      <c r="C50" s="215"/>
      <c r="D50" s="215"/>
      <c r="E50" s="215"/>
      <c r="F50" s="215"/>
      <c r="G50" s="215"/>
    </row>
    <row r="51" spans="3:6" ht="15.75">
      <c r="C51" s="215"/>
      <c r="D51" s="215"/>
      <c r="E51" s="215"/>
      <c r="F51" s="215"/>
    </row>
  </sheetData>
  <mergeCells count="11">
    <mergeCell ref="C51:F51"/>
    <mergeCell ref="C10:C11"/>
    <mergeCell ref="D10:G10"/>
    <mergeCell ref="B44:G44"/>
    <mergeCell ref="B45:G45"/>
    <mergeCell ref="B50:G50"/>
    <mergeCell ref="A5:G5"/>
    <mergeCell ref="A6:G6"/>
    <mergeCell ref="A7:G7"/>
    <mergeCell ref="B10:B11"/>
    <mergeCell ref="A10:A11"/>
  </mergeCells>
  <printOptions/>
  <pageMargins left="0.35" right="0.24" top="0.23" bottom="0.25" header="0.2" footer="0.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9.00390625" defaultRowHeight="15.75"/>
  <cols>
    <col min="1" max="1" width="26.125" style="2" customWidth="1"/>
    <col min="2" max="2" width="1.12109375" style="2" customWidth="1"/>
    <col min="3" max="3" width="28.125" style="2" customWidth="1"/>
    <col min="4" max="16384" width="8.00390625" style="2" customWidth="1"/>
  </cols>
  <sheetData>
    <row r="1" spans="1:3" ht="15.75">
      <c r="A1" s="35"/>
      <c r="C1" s="35"/>
    </row>
    <row r="2" ht="16.5" thickBot="1">
      <c r="A2" s="35"/>
    </row>
    <row r="3" spans="1:3" ht="16.5" thickBot="1">
      <c r="A3" s="35"/>
      <c r="C3" s="35"/>
    </row>
    <row r="4" spans="1:3" ht="15.75">
      <c r="A4" s="35"/>
      <c r="C4" s="35"/>
    </row>
    <row r="5" ht="15.75">
      <c r="C5" s="35"/>
    </row>
    <row r="6" ht="16.5" thickBot="1">
      <c r="C6" s="35"/>
    </row>
    <row r="7" spans="1:3" ht="15.75">
      <c r="A7" s="35"/>
      <c r="C7" s="35"/>
    </row>
    <row r="8" spans="1:3" ht="15.75">
      <c r="A8" s="35"/>
      <c r="C8" s="35"/>
    </row>
    <row r="9" spans="1:3" ht="15.75">
      <c r="A9" s="35"/>
      <c r="C9" s="35"/>
    </row>
    <row r="10" spans="1:3" ht="15.75">
      <c r="A10" s="35"/>
      <c r="C10" s="35"/>
    </row>
    <row r="11" spans="1:3" ht="16.5" thickBot="1">
      <c r="A11" s="35"/>
      <c r="C11" s="35"/>
    </row>
    <row r="12" ht="15.75">
      <c r="C12" s="35"/>
    </row>
    <row r="13" ht="16.5" thickBot="1">
      <c r="C13" s="35"/>
    </row>
    <row r="14" spans="1:3" ht="16.5" thickBot="1">
      <c r="A14" s="35"/>
      <c r="C14" s="35"/>
    </row>
    <row r="15" ht="15.75">
      <c r="A15" s="35"/>
    </row>
    <row r="16" ht="16.5" thickBot="1">
      <c r="A16" s="35"/>
    </row>
    <row r="17" spans="1:3" ht="16.5" thickBot="1">
      <c r="A17" s="35"/>
      <c r="C17" s="35"/>
    </row>
    <row r="18" ht="15.75">
      <c r="C18" s="35"/>
    </row>
    <row r="19" ht="15.75">
      <c r="C19" s="35"/>
    </row>
    <row r="20" spans="1:3" ht="15.75">
      <c r="A20" s="35"/>
      <c r="C20" s="35"/>
    </row>
    <row r="21" spans="1:3" ht="15.75">
      <c r="A21" s="35"/>
      <c r="C21" s="35"/>
    </row>
    <row r="22" spans="1:3" ht="15.75">
      <c r="A22" s="35"/>
      <c r="C22" s="35"/>
    </row>
    <row r="23" spans="1:3" ht="15.75">
      <c r="A23" s="35"/>
      <c r="C23" s="35"/>
    </row>
    <row r="24" ht="15.75">
      <c r="A24" s="35"/>
    </row>
    <row r="25" ht="15.75">
      <c r="A25" s="35"/>
    </row>
    <row r="26" spans="1:3" ht="16.5" thickBot="1">
      <c r="A26" s="35"/>
      <c r="C26" s="35"/>
    </row>
    <row r="27" spans="1:3" ht="15.75">
      <c r="A27" s="35"/>
      <c r="C27" s="35"/>
    </row>
    <row r="28" spans="1:3" ht="15.75">
      <c r="A28" s="35"/>
      <c r="C28" s="35"/>
    </row>
    <row r="29" spans="1:3" ht="15.75">
      <c r="A29" s="35"/>
      <c r="C29" s="35"/>
    </row>
    <row r="30" spans="1:3" ht="15.75">
      <c r="A30" s="35"/>
      <c r="C30" s="35"/>
    </row>
    <row r="31" spans="1:3" ht="15.75">
      <c r="A31" s="35"/>
      <c r="C31" s="35"/>
    </row>
    <row r="32" spans="1:3" ht="15.75">
      <c r="A32" s="35"/>
      <c r="C32" s="35"/>
    </row>
    <row r="33" spans="1:3" ht="15.75">
      <c r="A33" s="35"/>
      <c r="C33" s="35"/>
    </row>
    <row r="34" spans="1:3" ht="15.75">
      <c r="A34" s="35"/>
      <c r="C34" s="35"/>
    </row>
    <row r="35" spans="1:3" ht="15.75">
      <c r="A35" s="35"/>
      <c r="C35" s="35"/>
    </row>
    <row r="36" spans="1:3" ht="15.75">
      <c r="A36" s="35"/>
      <c r="C36" s="35"/>
    </row>
    <row r="37" ht="15.75">
      <c r="A37" s="35"/>
    </row>
    <row r="38" ht="15.75">
      <c r="A38" s="35"/>
    </row>
    <row r="39" spans="1:3" ht="15.75">
      <c r="A39" s="35"/>
      <c r="C39" s="35"/>
    </row>
    <row r="40" spans="1:3" ht="15.75">
      <c r="A40" s="35"/>
      <c r="C40" s="35"/>
    </row>
    <row r="41" spans="1:3" ht="15.75">
      <c r="A41" s="35"/>
      <c r="C41" s="35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</cp:lastModifiedBy>
  <cp:lastPrinted>2007-08-10T06:58:10Z</cp:lastPrinted>
  <dcterms:created xsi:type="dcterms:W3CDTF">2005-06-08T03:20:26Z</dcterms:created>
  <dcterms:modified xsi:type="dcterms:W3CDTF">2007-08-10T07:09:26Z</dcterms:modified>
  <cp:category/>
  <cp:version/>
  <cp:contentType/>
  <cp:contentStatus/>
</cp:coreProperties>
</file>